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rt\OneDrive\Desktop\MUDA\"/>
    </mc:Choice>
  </mc:AlternateContent>
  <xr:revisionPtr revIDLastSave="0" documentId="8_{6B2D6194-F5AF-424C-A3F1-DEB2B394E54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INTRO" sheetId="2" r:id="rId1"/>
    <sheet name="D" sheetId="3" r:id="rId2"/>
    <sheet name="O" sheetId="4" r:id="rId3"/>
    <sheet name="W" sheetId="5" r:id="rId4"/>
    <sheet name="N" sheetId="6" r:id="rId5"/>
    <sheet name="T" sheetId="7" r:id="rId6"/>
    <sheet name="I" sheetId="8" r:id="rId7"/>
    <sheet name="M" sheetId="9" r:id="rId8"/>
    <sheet name="E" sheetId="10" r:id="rId9"/>
    <sheet name="LIST" sheetId="11" r:id="rId10"/>
    <sheet name="MUDA" sheetId="1" r:id="rId11"/>
  </sheets>
  <externalReferences>
    <externalReference r:id="rId12"/>
  </externalReferences>
  <definedNames>
    <definedName name="Name1" localSheetId="1">INDIRECT([1]INTRO!$M$2)</definedName>
    <definedName name="Name1" localSheetId="8">INDIRECT([1]INTRO!$M$2)</definedName>
    <definedName name="Name1" localSheetId="6">INDIRECT([1]INTRO!$M$2)</definedName>
    <definedName name="Name1" localSheetId="0">INDIRECT(INTRO!$M$2)</definedName>
    <definedName name="Name1" localSheetId="7">INDIRECT([1]INTRO!$M$2)</definedName>
    <definedName name="Name1" localSheetId="4">INDIRECT([1]INTRO!$M$2)</definedName>
    <definedName name="Name1" localSheetId="2">INDIRECT([1]INTRO!$M$2)</definedName>
    <definedName name="Name1" localSheetId="5">INDIRECT([1]INTRO!$M$2)</definedName>
    <definedName name="Name1" localSheetId="3">INDIRECT([1]INTRO!$M$2)</definedName>
    <definedName name="Name1">INDIRECT(MUDA!$N$2)</definedName>
    <definedName name="Name10" localSheetId="1">INDIRECT([1]INTRO!$M$11)</definedName>
    <definedName name="Name10" localSheetId="8">INDIRECT([1]INTRO!$M$11)</definedName>
    <definedName name="Name10" localSheetId="6">INDIRECT([1]INTRO!$M$11)</definedName>
    <definedName name="Name10" localSheetId="0">INDIRECT(INTRO!$M$11)</definedName>
    <definedName name="Name10" localSheetId="7">INDIRECT([1]INTRO!$M$11)</definedName>
    <definedName name="Name10" localSheetId="4">INDIRECT([1]INTRO!$M$11)</definedName>
    <definedName name="Name10" localSheetId="2">INDIRECT([1]INTRO!$M$11)</definedName>
    <definedName name="Name10" localSheetId="5">INDIRECT([1]INTRO!$M$11)</definedName>
    <definedName name="Name10" localSheetId="3">INDIRECT([1]INTRO!$M$11)</definedName>
    <definedName name="Name10">INDIRECT(MUDA!$N$11)</definedName>
    <definedName name="Name2" localSheetId="1">INDIRECT([1]INTRO!$M$3)</definedName>
    <definedName name="Name2" localSheetId="8">INDIRECT([1]INTRO!$M$3)</definedName>
    <definedName name="Name2" localSheetId="6">INDIRECT([1]INTRO!$M$3)</definedName>
    <definedName name="Name2" localSheetId="0">INDIRECT(INTRO!$M$3)</definedName>
    <definedName name="Name2" localSheetId="7">INDIRECT([1]INTRO!$M$3)</definedName>
    <definedName name="Name2" localSheetId="4">INDIRECT([1]INTRO!$M$3)</definedName>
    <definedName name="Name2" localSheetId="2">INDIRECT([1]INTRO!$M$3)</definedName>
    <definedName name="Name2" localSheetId="5">INDIRECT([1]INTRO!$M$3)</definedName>
    <definedName name="Name2" localSheetId="3">INDIRECT([1]INTRO!$M$3)</definedName>
    <definedName name="Name2">INDIRECT(MUDA!$N$3)</definedName>
    <definedName name="Name3" localSheetId="1">INDIRECT([1]INTRO!$M$4)</definedName>
    <definedName name="Name3" localSheetId="8">INDIRECT([1]INTRO!$M$4)</definedName>
    <definedName name="Name3" localSheetId="6">INDIRECT([1]INTRO!$M$4)</definedName>
    <definedName name="Name3" localSheetId="0">INDIRECT(INTRO!$M$4)</definedName>
    <definedName name="Name3" localSheetId="7">INDIRECT([1]INTRO!$M$4)</definedName>
    <definedName name="Name3" localSheetId="4">INDIRECT([1]INTRO!$M$4)</definedName>
    <definedName name="Name3" localSheetId="2">INDIRECT([1]INTRO!$M$4)</definedName>
    <definedName name="Name3" localSheetId="5">INDIRECT([1]INTRO!$M$4)</definedName>
    <definedName name="Name3" localSheetId="3">INDIRECT([1]INTRO!$M$4)</definedName>
    <definedName name="Name3">INDIRECT(MUDA!$N$4)</definedName>
    <definedName name="Name4" localSheetId="1">INDIRECT([1]INTRO!$M$5)</definedName>
    <definedName name="Name4" localSheetId="8">INDIRECT([1]INTRO!$M$5)</definedName>
    <definedName name="Name4" localSheetId="6">INDIRECT([1]INTRO!$M$5)</definedName>
    <definedName name="Name4" localSheetId="0">INDIRECT(INTRO!$M$5)</definedName>
    <definedName name="Name4" localSheetId="7">INDIRECT([1]INTRO!$M$5)</definedName>
    <definedName name="Name4" localSheetId="4">INDIRECT([1]INTRO!$M$5)</definedName>
    <definedName name="Name4" localSheetId="2">INDIRECT([1]INTRO!$M$5)</definedName>
    <definedName name="Name4" localSheetId="5">INDIRECT([1]INTRO!$M$5)</definedName>
    <definedName name="Name4" localSheetId="3">INDIRECT([1]INTRO!$M$5)</definedName>
    <definedName name="Name4">INDIRECT(MUDA!$N$5)</definedName>
    <definedName name="Name5" localSheetId="1">INDIRECT([1]INTRO!$M$6)</definedName>
    <definedName name="Name5" localSheetId="8">INDIRECT([1]INTRO!$M$6)</definedName>
    <definedName name="Name5" localSheetId="6">INDIRECT([1]INTRO!$M$6)</definedName>
    <definedName name="Name5" localSheetId="0">INDIRECT(INTRO!$M$6)</definedName>
    <definedName name="Name5" localSheetId="7">INDIRECT([1]INTRO!$M$6)</definedName>
    <definedName name="Name5" localSheetId="4">INDIRECT([1]INTRO!$M$6)</definedName>
    <definedName name="Name5" localSheetId="2">INDIRECT([1]INTRO!$M$6)</definedName>
    <definedName name="Name5" localSheetId="5">INDIRECT([1]INTRO!$M$6)</definedName>
    <definedName name="Name5" localSheetId="3">INDIRECT([1]INTRO!$M$6)</definedName>
    <definedName name="Name5">INDIRECT(MUDA!$N$6)</definedName>
    <definedName name="Name6" localSheetId="1">INDIRECT([1]INTRO!$M$7)</definedName>
    <definedName name="Name6" localSheetId="8">INDIRECT([1]INTRO!$M$7)</definedName>
    <definedName name="Name6" localSheetId="6">INDIRECT([1]INTRO!$M$7)</definedName>
    <definedName name="Name6" localSheetId="0">INDIRECT(INTRO!$M$7)</definedName>
    <definedName name="Name6" localSheetId="7">INDIRECT([1]INTRO!$M$7)</definedName>
    <definedName name="Name6" localSheetId="4">INDIRECT([1]INTRO!$M$7)</definedName>
    <definedName name="Name6" localSheetId="2">INDIRECT([1]INTRO!$M$7)</definedName>
    <definedName name="Name6" localSheetId="5">INDIRECT([1]INTRO!$M$7)</definedName>
    <definedName name="Name6" localSheetId="3">INDIRECT([1]INTRO!$M$7)</definedName>
    <definedName name="Name6">INDIRECT(MUDA!$N$7)</definedName>
    <definedName name="Name7" localSheetId="1">INDIRECT([1]INTRO!$M$8)</definedName>
    <definedName name="Name7" localSheetId="8">INDIRECT([1]INTRO!$M$8)</definedName>
    <definedName name="Name7" localSheetId="6">INDIRECT([1]INTRO!$M$8)</definedName>
    <definedName name="Name7" localSheetId="0">INDIRECT(INTRO!$M$8)</definedName>
    <definedName name="Name7" localSheetId="7">INDIRECT([1]INTRO!$M$8)</definedName>
    <definedName name="Name7" localSheetId="4">INDIRECT([1]INTRO!$M$8)</definedName>
    <definedName name="Name7" localSheetId="2">INDIRECT([1]INTRO!$M$8)</definedName>
    <definedName name="Name7" localSheetId="5">INDIRECT([1]INTRO!$M$8)</definedName>
    <definedName name="Name7" localSheetId="3">INDIRECT([1]INTRO!$M$8)</definedName>
    <definedName name="Name7">INDIRECT(MUDA!$N$8)</definedName>
    <definedName name="Name8" localSheetId="1">INDIRECT([1]INTRO!$M$9)</definedName>
    <definedName name="Name8" localSheetId="8">INDIRECT([1]INTRO!$M$9)</definedName>
    <definedName name="Name8" localSheetId="6">INDIRECT([1]INTRO!$M$9)</definedName>
    <definedName name="Name8" localSheetId="0">INDIRECT(INTRO!$M$9)</definedName>
    <definedName name="Name8" localSheetId="7">INDIRECT([1]INTRO!$M$9)</definedName>
    <definedName name="Name8" localSheetId="4">INDIRECT([1]INTRO!$M$9)</definedName>
    <definedName name="Name8" localSheetId="2">INDIRECT([1]INTRO!$M$9)</definedName>
    <definedName name="Name8" localSheetId="5">INDIRECT([1]INTRO!$M$9)</definedName>
    <definedName name="Name8" localSheetId="3">INDIRECT([1]INTRO!$M$9)</definedName>
    <definedName name="Name8">INDIRECT(MUDA!$N$9)</definedName>
    <definedName name="Name9" localSheetId="1">INDIRECT([1]INTRO!$M$10)</definedName>
    <definedName name="Name9" localSheetId="8">INDIRECT([1]INTRO!$M$10)</definedName>
    <definedName name="Name9" localSheetId="6">INDIRECT([1]INTRO!$M$10)</definedName>
    <definedName name="Name9" localSheetId="0">INDIRECT(INTRO!$M$10)</definedName>
    <definedName name="Name9" localSheetId="7">INDIRECT([1]INTRO!$M$10)</definedName>
    <definedName name="Name9" localSheetId="4">INDIRECT([1]INTRO!$M$10)</definedName>
    <definedName name="Name9" localSheetId="2">INDIRECT([1]INTRO!$M$10)</definedName>
    <definedName name="Name9" localSheetId="5">INDIRECT([1]INTRO!$M$10)</definedName>
    <definedName name="Name9" localSheetId="3">INDIRECT([1]INTRO!$M$10)</definedName>
    <definedName name="Name9">INDIRECT(MUDA!$N$10)</definedName>
    <definedName name="Z_8636C041_DC92_425C_B47D_96F8F473030C_.wvu.Cols" localSheetId="0" hidden="1">INTRO!$E:$E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11" l="1"/>
  <c r="I7" i="1"/>
  <c r="C38" i="11"/>
  <c r="I6" i="1"/>
  <c r="C37" i="11"/>
  <c r="I5" i="1"/>
  <c r="C28" i="11"/>
  <c r="I4" i="1"/>
  <c r="C14" i="11"/>
  <c r="I3" i="1"/>
  <c r="C4" i="11"/>
  <c r="I2" i="1"/>
  <c r="D4" i="11"/>
  <c r="C67" i="11"/>
  <c r="D67" i="11"/>
  <c r="B67" i="11"/>
  <c r="C66" i="11"/>
  <c r="D66" i="11"/>
  <c r="B66" i="11"/>
  <c r="C65" i="11"/>
  <c r="D65" i="11"/>
  <c r="B65" i="11"/>
  <c r="C64" i="11"/>
  <c r="D64" i="11"/>
  <c r="B64" i="11"/>
  <c r="C63" i="11"/>
  <c r="D63" i="11"/>
  <c r="B63" i="11"/>
  <c r="C62" i="11"/>
  <c r="D62" i="11"/>
  <c r="B62" i="11"/>
  <c r="C61" i="11"/>
  <c r="D61" i="11"/>
  <c r="B61" i="11"/>
  <c r="D60" i="11"/>
  <c r="B60" i="11"/>
  <c r="C59" i="11"/>
  <c r="D59" i="11"/>
  <c r="B59" i="11"/>
  <c r="C58" i="11"/>
  <c r="D58" i="11"/>
  <c r="B58" i="11"/>
  <c r="C57" i="11"/>
  <c r="D57" i="11"/>
  <c r="B57" i="11"/>
  <c r="C56" i="11"/>
  <c r="D56" i="11"/>
  <c r="B56" i="11"/>
  <c r="C55" i="11"/>
  <c r="D55" i="11"/>
  <c r="B55" i="11"/>
  <c r="C54" i="11"/>
  <c r="D54" i="11"/>
  <c r="B54" i="11"/>
  <c r="C53" i="11"/>
  <c r="D53" i="11"/>
  <c r="B53" i="11"/>
  <c r="C52" i="11"/>
  <c r="D52" i="11"/>
  <c r="B52" i="11"/>
  <c r="C51" i="11"/>
  <c r="D51" i="11"/>
  <c r="B51" i="11"/>
  <c r="C50" i="11"/>
  <c r="D50" i="11"/>
  <c r="B50" i="11"/>
  <c r="C49" i="11"/>
  <c r="D49" i="11"/>
  <c r="B49" i="11"/>
  <c r="C48" i="11"/>
  <c r="D48" i="11"/>
  <c r="B48" i="11"/>
  <c r="C47" i="11"/>
  <c r="D47" i="11"/>
  <c r="B47" i="11"/>
  <c r="C46" i="11"/>
  <c r="D46" i="11"/>
  <c r="B46" i="11"/>
  <c r="C45" i="11"/>
  <c r="D45" i="11"/>
  <c r="B45" i="11"/>
  <c r="C44" i="11"/>
  <c r="D44" i="11"/>
  <c r="B44" i="11"/>
  <c r="C43" i="11"/>
  <c r="D43" i="11"/>
  <c r="B43" i="11"/>
  <c r="C42" i="11"/>
  <c r="D42" i="11"/>
  <c r="B42" i="11"/>
  <c r="C41" i="11"/>
  <c r="D41" i="11"/>
  <c r="B41" i="11"/>
  <c r="C40" i="11"/>
  <c r="D40" i="11"/>
  <c r="B40" i="11"/>
  <c r="C39" i="11"/>
  <c r="D39" i="11"/>
  <c r="B39" i="11"/>
  <c r="D38" i="11"/>
  <c r="B38" i="11"/>
  <c r="D37" i="11"/>
  <c r="B37" i="11"/>
  <c r="C36" i="11"/>
  <c r="D36" i="11"/>
  <c r="B36" i="11"/>
  <c r="C35" i="11"/>
  <c r="D35" i="11"/>
  <c r="B35" i="11"/>
  <c r="C34" i="11"/>
  <c r="D34" i="11"/>
  <c r="B34" i="11"/>
  <c r="C33" i="11"/>
  <c r="D33" i="11"/>
  <c r="B33" i="11"/>
  <c r="C32" i="11"/>
  <c r="D32" i="11"/>
  <c r="B32" i="11"/>
  <c r="C31" i="11"/>
  <c r="D31" i="11"/>
  <c r="B31" i="11"/>
  <c r="C30" i="11"/>
  <c r="D30" i="11"/>
  <c r="B30" i="11"/>
  <c r="C29" i="11"/>
  <c r="D29" i="11"/>
  <c r="B29" i="11"/>
  <c r="D28" i="11"/>
  <c r="B28" i="11"/>
  <c r="C27" i="11"/>
  <c r="D27" i="11"/>
  <c r="B27" i="11"/>
  <c r="C26" i="11"/>
  <c r="D26" i="11"/>
  <c r="B26" i="11"/>
  <c r="C25" i="11"/>
  <c r="D25" i="11"/>
  <c r="B25" i="11"/>
  <c r="C24" i="11"/>
  <c r="D24" i="11"/>
  <c r="B24" i="11"/>
  <c r="C23" i="11"/>
  <c r="D23" i="11"/>
  <c r="B23" i="11"/>
  <c r="C22" i="11"/>
  <c r="D22" i="11"/>
  <c r="B22" i="11"/>
  <c r="C21" i="11"/>
  <c r="D21" i="11"/>
  <c r="B21" i="11"/>
  <c r="C20" i="11"/>
  <c r="D20" i="11"/>
  <c r="B20" i="11"/>
  <c r="E62" i="11"/>
  <c r="E63" i="11"/>
  <c r="E64" i="11"/>
  <c r="E65" i="11"/>
  <c r="E66" i="11"/>
  <c r="E67" i="11"/>
  <c r="E61" i="11"/>
  <c r="E60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38" i="11"/>
  <c r="E37" i="11"/>
  <c r="E29" i="11"/>
  <c r="E30" i="11"/>
  <c r="E31" i="11"/>
  <c r="E32" i="11"/>
  <c r="E33" i="11"/>
  <c r="E34" i="11"/>
  <c r="E35" i="11"/>
  <c r="E36" i="11"/>
  <c r="E28" i="11"/>
  <c r="B15" i="11"/>
  <c r="E15" i="11"/>
  <c r="B16" i="11"/>
  <c r="E16" i="11"/>
  <c r="B17" i="11"/>
  <c r="E17" i="11"/>
  <c r="B18" i="11"/>
  <c r="E18" i="11"/>
  <c r="B19" i="11"/>
  <c r="E19" i="11"/>
  <c r="E20" i="11"/>
  <c r="E21" i="11"/>
  <c r="E22" i="11"/>
  <c r="E23" i="11"/>
  <c r="E24" i="11"/>
  <c r="E25" i="11"/>
  <c r="E26" i="11"/>
  <c r="E27" i="11"/>
  <c r="B14" i="11"/>
  <c r="E14" i="11"/>
  <c r="B5" i="11"/>
  <c r="E5" i="11"/>
  <c r="B6" i="11"/>
  <c r="E6" i="11"/>
  <c r="B7" i="11"/>
  <c r="E7" i="11"/>
  <c r="B8" i="11"/>
  <c r="E8" i="11"/>
  <c r="B9" i="11"/>
  <c r="E9" i="11"/>
  <c r="B10" i="11"/>
  <c r="E10" i="11"/>
  <c r="B11" i="11"/>
  <c r="E11" i="11"/>
  <c r="B12" i="11"/>
  <c r="E12" i="11"/>
  <c r="B13" i="11"/>
  <c r="E13" i="11"/>
  <c r="B4" i="11"/>
  <c r="E4" i="11"/>
  <c r="C19" i="11"/>
  <c r="D19" i="11"/>
  <c r="C18" i="11"/>
  <c r="D18" i="11"/>
  <c r="C17" i="11"/>
  <c r="D17" i="11"/>
  <c r="C16" i="11"/>
  <c r="D16" i="11"/>
  <c r="C15" i="11"/>
  <c r="D15" i="11"/>
  <c r="D14" i="11"/>
  <c r="C13" i="11"/>
  <c r="D13" i="11"/>
  <c r="C12" i="11"/>
  <c r="D12" i="11"/>
  <c r="C11" i="11"/>
  <c r="D11" i="11"/>
  <c r="C10" i="11"/>
  <c r="D10" i="11"/>
  <c r="C9" i="11"/>
  <c r="D9" i="11"/>
  <c r="C8" i="11"/>
  <c r="D8" i="11"/>
  <c r="C6" i="11"/>
  <c r="D6" i="11"/>
  <c r="C5" i="11"/>
  <c r="D5" i="11"/>
  <c r="C7" i="11"/>
  <c r="D7" i="11"/>
  <c r="W21" i="1"/>
  <c r="W20" i="1"/>
  <c r="W19" i="1"/>
  <c r="W18" i="1"/>
  <c r="W17" i="1"/>
  <c r="W16" i="1"/>
  <c r="W15" i="1"/>
  <c r="W14" i="1"/>
  <c r="N11" i="1"/>
  <c r="N10" i="1"/>
  <c r="N9" i="1"/>
  <c r="N8" i="1"/>
  <c r="N7" i="1"/>
  <c r="N6" i="1"/>
  <c r="N5" i="1"/>
  <c r="N4" i="1"/>
  <c r="N3" i="1"/>
  <c r="N2" i="1"/>
  <c r="H2" i="1"/>
</calcChain>
</file>

<file path=xl/sharedStrings.xml><?xml version="1.0" encoding="utf-8"?>
<sst xmlns="http://schemas.openxmlformats.org/spreadsheetml/2006/main" count="255" uniqueCount="105">
  <si>
    <t>EXAMPLE</t>
  </si>
  <si>
    <t>TYPE</t>
  </si>
  <si>
    <t>MUDA</t>
  </si>
  <si>
    <t>D</t>
  </si>
  <si>
    <t>O</t>
  </si>
  <si>
    <t>W</t>
  </si>
  <si>
    <t>N</t>
  </si>
  <si>
    <t>T</t>
  </si>
  <si>
    <t>I</t>
  </si>
  <si>
    <t>M</t>
  </si>
  <si>
    <t>E</t>
  </si>
  <si>
    <t>DEFECTS</t>
  </si>
  <si>
    <t>OVERPRODUCTION</t>
  </si>
  <si>
    <t>WAITING</t>
  </si>
  <si>
    <t>NON-UTILIZED TALENT</t>
  </si>
  <si>
    <t>TRANSPORTATION</t>
  </si>
  <si>
    <t>INVENTORY</t>
  </si>
  <si>
    <t>MOTION</t>
  </si>
  <si>
    <t>EXTRA-PROCESSING</t>
  </si>
  <si>
    <t>TREATABLE?</t>
  </si>
  <si>
    <t>RECOMMENDATION</t>
  </si>
  <si>
    <t>MUDA!C3</t>
  </si>
  <si>
    <t>MUDA!C4</t>
  </si>
  <si>
    <t>MUDA!C5</t>
  </si>
  <si>
    <t>MUDA!C6</t>
  </si>
  <si>
    <t>MUDA!C7</t>
  </si>
  <si>
    <t>MUDA!C8</t>
  </si>
  <si>
    <t>MUDA!C9</t>
  </si>
  <si>
    <t>MUDA!C10</t>
  </si>
  <si>
    <t>MUDA!C2</t>
  </si>
  <si>
    <t>YES</t>
  </si>
  <si>
    <t>NO</t>
  </si>
  <si>
    <t>COST</t>
  </si>
  <si>
    <t>8 Wastes Check Sheet</t>
  </si>
  <si>
    <t>[RETURN]</t>
  </si>
  <si>
    <t>Waste</t>
  </si>
  <si>
    <t>Definition</t>
  </si>
  <si>
    <t>Examples</t>
  </si>
  <si>
    <t>Defects</t>
  </si>
  <si>
    <t>Information, products and services that are incomplete or inaccurate</t>
  </si>
  <si>
    <t>- Inaccurate applications</t>
  </si>
  <si>
    <t>HIGH</t>
  </si>
  <si>
    <t>- Broken parts</t>
  </si>
  <si>
    <t>MEDIUM</t>
  </si>
  <si>
    <t>- Missed deadlines</t>
  </si>
  <si>
    <t>LOW</t>
  </si>
  <si>
    <t>Rating</t>
  </si>
  <si>
    <t xml:space="preserve"> Issue</t>
  </si>
  <si>
    <t>Description</t>
  </si>
  <si>
    <t>- "Reply All" on emails</t>
  </si>
  <si>
    <t>- Redundant storage (hard &amp; soft)</t>
  </si>
  <si>
    <t>- Extra copies of reports</t>
  </si>
  <si>
    <t>Making more of something  than is needed</t>
  </si>
  <si>
    <t>- Waiting for large batches</t>
  </si>
  <si>
    <t>- Waiting for equipment</t>
  </si>
  <si>
    <t>- Waiting for approvals</t>
  </si>
  <si>
    <t>Waiting for information, equipment, materials, parts or people</t>
  </si>
  <si>
    <t>Waiting</t>
  </si>
  <si>
    <t>- Skilled employees doing unskilled tasks</t>
  </si>
  <si>
    <t>- Employees not fully trained</t>
  </si>
  <si>
    <t>- Employees unable to make decisions</t>
  </si>
  <si>
    <t>Not properly utilizing experience, skills, knowledge or  creativity</t>
  </si>
  <si>
    <t>Non-Utilized Talent</t>
  </si>
  <si>
    <t>- Sending, resending emails</t>
  </si>
  <si>
    <t>- Multiple reviews</t>
  </si>
  <si>
    <t>- Hand-offs between functions</t>
  </si>
  <si>
    <t>Unnecessary movement of materials, information or equipment</t>
  </si>
  <si>
    <t>Transportation</t>
  </si>
  <si>
    <t>- Keeping data longer than necessary</t>
  </si>
  <si>
    <t>- Information piling up for data entry</t>
  </si>
  <si>
    <t>- Stockpiling supplies</t>
  </si>
  <si>
    <t>Accumulation beyond what is required by the customer</t>
  </si>
  <si>
    <t>Inventory</t>
  </si>
  <si>
    <t>- Switching applications</t>
  </si>
  <si>
    <t>- Walking between equipment</t>
  </si>
  <si>
    <t>- Repetitive key strokes</t>
  </si>
  <si>
    <t>Motion</t>
  </si>
  <si>
    <t>- Extra report information</t>
  </si>
  <si>
    <t>- Extra features, excess detail</t>
  </si>
  <si>
    <t>- Extra formatting, extra fields</t>
  </si>
  <si>
    <t>Extra-Processing</t>
  </si>
  <si>
    <t>P</t>
  </si>
  <si>
    <t>RANKING</t>
  </si>
  <si>
    <t>ISSUE</t>
  </si>
  <si>
    <t>Column1</t>
  </si>
  <si>
    <t>^</t>
  </si>
  <si>
    <t>Any movement that is not of value</t>
  </si>
  <si>
    <t xml:space="preserve">Any steps that do not add value </t>
  </si>
  <si>
    <t>Over
production</t>
  </si>
  <si>
    <t># of ASQ communications too large</t>
  </si>
  <si>
    <t>Meeting Logistics</t>
  </si>
  <si>
    <t>Not taking advantage of member knowledge for presentations</t>
  </si>
  <si>
    <t>Keeping track of presentation equipment</t>
  </si>
  <si>
    <t>Meeting locations not convenient for everyone</t>
  </si>
  <si>
    <t>N/A</t>
  </si>
  <si>
    <t>Late meeting notices</t>
  </si>
  <si>
    <t>Meeting registration process</t>
  </si>
  <si>
    <t>Not enough reminders of meetings</t>
  </si>
  <si>
    <t>Processing of Meeting Registration/Paypal info</t>
  </si>
  <si>
    <t>SLT communications too frequent</t>
  </si>
  <si>
    <t>Meeting setting/mode - always "in-person" &amp; in Manchester</t>
  </si>
  <si>
    <t>Programs Chair waiting for Arrangements Chair waiting for Communications waiting for SLT approval etc</t>
  </si>
  <si>
    <t>Petition national organization for knowledge transfer resources</t>
  </si>
  <si>
    <t>Not equipping SLT members with training once in place</t>
  </si>
  <si>
    <t>Offer other formats (webinar) that are remote and accommodate the geography of the 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</si>
</sst>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36"/>
      <color theme="1"/>
      <name val="Impact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name val="Impact"/>
      <family val="2"/>
    </font>
    <font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1"/>
      <name val="Wingdings 2"/>
      <family val="1"/>
      <charset val="2"/>
    </font>
    <font>
      <sz val="11"/>
      <color theme="1"/>
      <name val="Wingdings 2"/>
      <family val="1"/>
      <charset val="2"/>
    </font>
    <font>
      <u/>
      <sz val="24"/>
      <color theme="10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FF0000"/>
      <name val="Impact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22A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AD49"/>
        <bgColor indexed="64"/>
      </patternFill>
    </fill>
    <fill>
      <patternFill patternType="solid">
        <fgColor rgb="FF6EA13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59999389629810485"/>
      </patternFill>
    </fill>
    <fill>
      <patternFill patternType="solid">
        <fgColor theme="0"/>
        <bgColor theme="4" tint="0.59999389629810485"/>
      </patternFill>
    </fill>
  </fills>
  <borders count="1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2" fillId="0" borderId="0" xfId="0" applyFont="1"/>
    <xf numFmtId="0" fontId="0" fillId="4" borderId="0" xfId="0" applyFill="1" applyBorder="1"/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6" borderId="3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2" borderId="3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 vertical="top"/>
    </xf>
    <xf numFmtId="0" fontId="3" fillId="0" borderId="0" xfId="0" applyFont="1" applyAlignment="1">
      <alignment vertical="center"/>
    </xf>
    <xf numFmtId="0" fontId="6" fillId="2" borderId="6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2" applyFont="1" applyAlignment="1">
      <alignment wrapText="1"/>
    </xf>
    <xf numFmtId="0" fontId="13" fillId="8" borderId="0" xfId="2" applyFont="1" applyFill="1" applyAlignment="1">
      <alignment horizontal="center" vertical="center" wrapText="1"/>
    </xf>
    <xf numFmtId="0" fontId="12" fillId="8" borderId="0" xfId="2" applyFont="1" applyFill="1" applyAlignment="1">
      <alignment horizontal="left" vertical="center" wrapText="1"/>
    </xf>
    <xf numFmtId="0" fontId="14" fillId="9" borderId="8" xfId="2" applyFont="1" applyFill="1" applyBorder="1" applyAlignment="1">
      <alignment horizontal="center" vertical="center" wrapText="1"/>
    </xf>
    <xf numFmtId="0" fontId="14" fillId="9" borderId="9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7" fillId="9" borderId="8" xfId="2" applyFont="1" applyFill="1" applyBorder="1" applyAlignment="1">
      <alignment horizontal="center" vertical="center" wrapText="1"/>
    </xf>
    <xf numFmtId="0" fontId="18" fillId="11" borderId="15" xfId="2" applyFont="1" applyFill="1" applyBorder="1" applyAlignment="1">
      <alignment wrapText="1"/>
    </xf>
    <xf numFmtId="0" fontId="18" fillId="0" borderId="15" xfId="2" applyFont="1" applyBorder="1" applyAlignment="1">
      <alignment wrapText="1"/>
    </xf>
    <xf numFmtId="0" fontId="12" fillId="11" borderId="15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1" applyFont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49" fontId="12" fillId="0" borderId="9" xfId="2" applyNumberFormat="1" applyFont="1" applyBorder="1" applyAlignment="1">
      <alignment horizontal="left" vertical="center" wrapText="1"/>
    </xf>
    <xf numFmtId="49" fontId="12" fillId="0" borderId="11" xfId="2" applyNumberFormat="1" applyFont="1" applyBorder="1" applyAlignment="1">
      <alignment horizontal="left" vertical="center" wrapText="1"/>
    </xf>
    <xf numFmtId="49" fontId="12" fillId="0" borderId="12" xfId="2" applyNumberFormat="1" applyFont="1" applyBorder="1" applyAlignment="1">
      <alignment horizontal="left" vertical="center" wrapText="1"/>
    </xf>
    <xf numFmtId="0" fontId="23" fillId="0" borderId="0" xfId="2" applyFont="1" applyAlignment="1">
      <alignment wrapText="1"/>
    </xf>
    <xf numFmtId="0" fontId="23" fillId="11" borderId="15" xfId="2" applyFont="1" applyFill="1" applyBorder="1" applyAlignment="1">
      <alignment wrapText="1"/>
    </xf>
    <xf numFmtId="0" fontId="23" fillId="0" borderId="15" xfId="2" applyFont="1" applyBorder="1" applyAlignment="1">
      <alignment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2" applyFont="1" applyAlignment="1">
      <alignment horizontal="left" vertical="top" wrapText="1"/>
    </xf>
    <xf numFmtId="0" fontId="23" fillId="0" borderId="15" xfId="2" applyFont="1" applyBorder="1" applyAlignment="1">
      <alignment vertical="top" wrapText="1"/>
    </xf>
    <xf numFmtId="0" fontId="7" fillId="12" borderId="16" xfId="0" applyFont="1" applyFill="1" applyBorder="1" applyAlignment="1">
      <alignment horizontal="left" vertical="center"/>
    </xf>
    <xf numFmtId="0" fontId="7" fillId="12" borderId="0" xfId="0" applyFont="1" applyFill="1" applyAlignment="1">
      <alignment horizontal="center" vertical="center"/>
    </xf>
    <xf numFmtId="0" fontId="7" fillId="13" borderId="1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1" fillId="7" borderId="0" xfId="2" applyFont="1" applyFill="1" applyAlignment="1">
      <alignment horizontal="center" vertical="center" wrapText="1"/>
    </xf>
    <xf numFmtId="0" fontId="8" fillId="8" borderId="0" xfId="1" applyFill="1" applyAlignment="1">
      <alignment horizontal="center" vertical="center" wrapText="1"/>
    </xf>
    <xf numFmtId="0" fontId="12" fillId="8" borderId="7" xfId="2" applyFont="1" applyFill="1" applyBorder="1" applyAlignment="1">
      <alignment horizontal="left" vertical="center" wrapText="1"/>
    </xf>
    <xf numFmtId="0" fontId="16" fillId="10" borderId="8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18" fillId="11" borderId="14" xfId="2" applyFont="1" applyFill="1" applyBorder="1" applyAlignment="1">
      <alignment horizontal="left" vertical="center" wrapText="1"/>
    </xf>
    <xf numFmtId="0" fontId="19" fillId="11" borderId="14" xfId="0" applyFont="1" applyFill="1" applyBorder="1" applyAlignment="1">
      <alignment horizontal="left" vertical="center" wrapText="1"/>
    </xf>
    <xf numFmtId="0" fontId="18" fillId="0" borderId="14" xfId="2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8" fillId="11" borderId="15" xfId="2" applyFont="1" applyFill="1" applyBorder="1" applyAlignment="1">
      <alignment horizontal="left" vertical="center" wrapText="1"/>
    </xf>
    <xf numFmtId="0" fontId="19" fillId="11" borderId="15" xfId="0" applyFont="1" applyFill="1" applyBorder="1" applyAlignment="1">
      <alignment horizontal="left" vertical="center" wrapText="1"/>
    </xf>
    <xf numFmtId="0" fontId="17" fillId="9" borderId="10" xfId="2" applyFont="1" applyFill="1" applyBorder="1" applyAlignment="1">
      <alignment horizontal="center" vertical="center" wrapText="1"/>
    </xf>
    <xf numFmtId="0" fontId="17" fillId="9" borderId="13" xfId="2" applyFont="1" applyFill="1" applyBorder="1" applyAlignment="1">
      <alignment horizontal="center" vertical="center" wrapText="1"/>
    </xf>
    <xf numFmtId="0" fontId="23" fillId="0" borderId="14" xfId="2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ingdings 2"/>
        <family val="1"/>
        <charset val="2"/>
        <scheme val="none"/>
      </font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MUDA!$V$14:$V$21</c:f>
              <c:strCache>
                <c:ptCount val="8"/>
                <c:pt idx="0">
                  <c:v>D</c:v>
                </c:pt>
                <c:pt idx="1">
                  <c:v>0</c:v>
                </c:pt>
                <c:pt idx="2">
                  <c:v>W</c:v>
                </c:pt>
                <c:pt idx="3">
                  <c:v>N</c:v>
                </c:pt>
                <c:pt idx="4">
                  <c:v>T</c:v>
                </c:pt>
                <c:pt idx="5">
                  <c:v>I</c:v>
                </c:pt>
                <c:pt idx="6">
                  <c:v>M</c:v>
                </c:pt>
                <c:pt idx="7">
                  <c:v>E</c:v>
                </c:pt>
              </c:strCache>
            </c:strRef>
          </c:cat>
          <c:val>
            <c:numRef>
              <c:f>MUDA!$W$14:$W$21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3-4388-82EB-990B299E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46784"/>
        <c:axId val="99448320"/>
        <c:axId val="0"/>
      </c:bar3DChart>
      <c:catAx>
        <c:axId val="994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8320"/>
        <c:crosses val="autoZero"/>
        <c:auto val="1"/>
        <c:lblAlgn val="ctr"/>
        <c:lblOffset val="100"/>
        <c:noMultiLvlLbl val="0"/>
      </c:catAx>
      <c:valAx>
        <c:axId val="994483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94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MUDA!$V$14:$V$21</c:f>
              <c:strCache>
                <c:ptCount val="8"/>
                <c:pt idx="0">
                  <c:v>D</c:v>
                </c:pt>
                <c:pt idx="1">
                  <c:v>0</c:v>
                </c:pt>
                <c:pt idx="2">
                  <c:v>W</c:v>
                </c:pt>
                <c:pt idx="3">
                  <c:v>N</c:v>
                </c:pt>
                <c:pt idx="4">
                  <c:v>T</c:v>
                </c:pt>
                <c:pt idx="5">
                  <c:v>I</c:v>
                </c:pt>
                <c:pt idx="6">
                  <c:v>M</c:v>
                </c:pt>
                <c:pt idx="7">
                  <c:v>E</c:v>
                </c:pt>
              </c:strCache>
            </c:strRef>
          </c:cat>
          <c:val>
            <c:numRef>
              <c:f>MUDA!$W$14:$W$21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3-4CB0-BFB6-3EBAD8E8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46784"/>
        <c:axId val="99448320"/>
        <c:axId val="0"/>
      </c:bar3DChart>
      <c:catAx>
        <c:axId val="994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8320"/>
        <c:crosses val="autoZero"/>
        <c:auto val="1"/>
        <c:lblAlgn val="ctr"/>
        <c:lblOffset val="100"/>
        <c:noMultiLvlLbl val="0"/>
      </c:catAx>
      <c:valAx>
        <c:axId val="994483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94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8.png"/><Relationship Id="rId3" Type="http://schemas.openxmlformats.org/officeDocument/2006/relationships/image" Target="../media/image12.emf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image" Target="../media/image11.emf"/><Relationship Id="rId16" Type="http://schemas.openxmlformats.org/officeDocument/2006/relationships/chart" Target="../charts/chart2.xml"/><Relationship Id="rId1" Type="http://schemas.openxmlformats.org/officeDocument/2006/relationships/image" Target="../media/image10.emf"/><Relationship Id="rId6" Type="http://schemas.openxmlformats.org/officeDocument/2006/relationships/image" Target="../media/image1.png"/><Relationship Id="rId11" Type="http://schemas.openxmlformats.org/officeDocument/2006/relationships/image" Target="../media/image6.png"/><Relationship Id="rId5" Type="http://schemas.openxmlformats.org/officeDocument/2006/relationships/image" Target="../media/image14.emf"/><Relationship Id="rId15" Type="http://schemas.openxmlformats.org/officeDocument/2006/relationships/image" Target="../media/image15.emf"/><Relationship Id="rId10" Type="http://schemas.openxmlformats.org/officeDocument/2006/relationships/image" Target="../media/image5.png"/><Relationship Id="rId4" Type="http://schemas.openxmlformats.org/officeDocument/2006/relationships/image" Target="../media/image13.emf"/><Relationship Id="rId9" Type="http://schemas.openxmlformats.org/officeDocument/2006/relationships/image" Target="../media/image4.png"/><Relationship Id="rId14" Type="http://schemas.openxmlformats.org/officeDocument/2006/relationships/image" Target="../media/image9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1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BDF70-1880-4A51-9DB5-B4EADCBA6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90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676776</xdr:colOff>
      <xdr:row>2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0EEB96-747F-4681-8D83-6764700F8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933450"/>
          <a:ext cx="676776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19050</xdr:rowOff>
    </xdr:from>
    <xdr:to>
      <xdr:col>2</xdr:col>
      <xdr:colOff>685800</xdr:colOff>
      <xdr:row>3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9CD28C-06D0-4DDD-8F20-9B5C9D956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695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685800</xdr:colOff>
      <xdr:row>4</xdr:row>
      <xdr:rowOff>685800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A32157-179F-47B9-BCEA-C2D174F1D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2419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5</xdr:row>
      <xdr:rowOff>19051</xdr:rowOff>
    </xdr:from>
    <xdr:to>
      <xdr:col>2</xdr:col>
      <xdr:colOff>666750</xdr:colOff>
      <xdr:row>5</xdr:row>
      <xdr:rowOff>704851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09DBF2-8506-4906-AA0A-19BA0E38A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0150" y="318135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685800</xdr:colOff>
      <xdr:row>6</xdr:row>
      <xdr:rowOff>685800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113072-A255-427C-9BDD-DD5140123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3905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685800</xdr:colOff>
      <xdr:row>7</xdr:row>
      <xdr:rowOff>685800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446CA5-28E3-4BAD-AF4B-3FEDB2CC9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648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685800</xdr:colOff>
      <xdr:row>8</xdr:row>
      <xdr:rowOff>685800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07233E-4C08-4578-A86D-BAC63195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5391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685800</xdr:colOff>
      <xdr:row>9</xdr:row>
      <xdr:rowOff>685800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5B78CE-AACA-4559-AB36-90375AA16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134100"/>
          <a:ext cx="685800" cy="685800"/>
        </a:xfrm>
        <a:prstGeom prst="rect">
          <a:avLst/>
        </a:prstGeom>
      </xdr:spPr>
    </xdr:pic>
    <xdr:clientData/>
  </xdr:twoCellAnchor>
  <xdr:twoCellAnchor>
    <xdr:from>
      <xdr:col>0</xdr:col>
      <xdr:colOff>352424</xdr:colOff>
      <xdr:row>0</xdr:row>
      <xdr:rowOff>85725</xdr:rowOff>
    </xdr:from>
    <xdr:to>
      <xdr:col>5</xdr:col>
      <xdr:colOff>647699</xdr:colOff>
      <xdr:row>10</xdr:row>
      <xdr:rowOff>114300</xdr:rowOff>
    </xdr:to>
    <xdr:sp macro="" textlink="">
      <xdr:nvSpPr>
        <xdr:cNvPr id="11" name="Rounded Rectangle 5">
          <a:extLst>
            <a:ext uri="{FF2B5EF4-FFF2-40B4-BE49-F238E27FC236}">
              <a16:creationId xmlns:a16="http://schemas.microsoft.com/office/drawing/2014/main" id="{FDC1C975-9853-4017-B7F8-9EC973822346}"/>
            </a:ext>
          </a:extLst>
        </xdr:cNvPr>
        <xdr:cNvSpPr/>
      </xdr:nvSpPr>
      <xdr:spPr>
        <a:xfrm>
          <a:off x="352424" y="85725"/>
          <a:ext cx="3943350" cy="6905625"/>
        </a:xfrm>
        <a:prstGeom prst="roundRect">
          <a:avLst/>
        </a:prstGeom>
        <a:noFill/>
        <a:ln w="25400">
          <a:solidFill>
            <a:schemeClr val="dk1"/>
          </a:solidFill>
        </a:ln>
        <a:effectLst>
          <a:outerShdw blurRad="1016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163286</xdr:colOff>
      <xdr:row>2</xdr:row>
      <xdr:rowOff>258536</xdr:rowOff>
    </xdr:from>
    <xdr:to>
      <xdr:col>15</xdr:col>
      <xdr:colOff>480106</xdr:colOff>
      <xdr:row>7</xdr:row>
      <xdr:rowOff>453572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B9168E0-DEC4-4AC6-97DF-967D98DD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0</xdr:rowOff>
        </xdr:from>
        <xdr:to>
          <xdr:col>7</xdr:col>
          <xdr:colOff>933069</xdr:colOff>
          <xdr:row>2</xdr:row>
          <xdr:rowOff>740664</xdr:rowOff>
        </xdr:to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2" spid="_x0000_s169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895850" y="93345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7</xdr:col>
          <xdr:colOff>923544</xdr:colOff>
          <xdr:row>3</xdr:row>
          <xdr:rowOff>740664</xdr:rowOff>
        </xdr:to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3" spid="_x0000_s169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86325" y="167640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7</xdr:col>
          <xdr:colOff>923544</xdr:colOff>
          <xdr:row>4</xdr:row>
          <xdr:rowOff>740664</xdr:rowOff>
        </xdr:to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4" spid="_x0000_s169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886325" y="241935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9525</xdr:rowOff>
        </xdr:from>
        <xdr:to>
          <xdr:col>7</xdr:col>
          <xdr:colOff>923544</xdr:colOff>
          <xdr:row>6</xdr:row>
          <xdr:rowOff>7239</xdr:rowOff>
        </xdr:to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5" spid="_x0000_s169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886325" y="3171825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923544</xdr:colOff>
          <xdr:row>6</xdr:row>
          <xdr:rowOff>740664</xdr:rowOff>
        </xdr:to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6" spid="_x0000_s1699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886325" y="390525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0</xdr:rowOff>
        </xdr:from>
        <xdr:to>
          <xdr:col>7</xdr:col>
          <xdr:colOff>914019</xdr:colOff>
          <xdr:row>7</xdr:row>
          <xdr:rowOff>740664</xdr:rowOff>
        </xdr:to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7" spid="_x0000_s1700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876800" y="464820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0</xdr:rowOff>
        </xdr:from>
        <xdr:to>
          <xdr:col>7</xdr:col>
          <xdr:colOff>914019</xdr:colOff>
          <xdr:row>8</xdr:row>
          <xdr:rowOff>740664</xdr:rowOff>
        </xdr:to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8" spid="_x0000_s1701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876800" y="539115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923544</xdr:colOff>
          <xdr:row>9</xdr:row>
          <xdr:rowOff>740664</xdr:rowOff>
        </xdr:to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9" spid="_x0000_s1702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886325" y="613410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10</xdr:row>
          <xdr:rowOff>0</xdr:rowOff>
        </xdr:from>
        <xdr:to>
          <xdr:col>7</xdr:col>
          <xdr:colOff>929894</xdr:colOff>
          <xdr:row>10</xdr:row>
          <xdr:rowOff>740664</xdr:rowOff>
        </xdr:to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/>
              <a:extLst>
                <a:ext uri="{84589F7E-364E-4C9E-8A38-B11213B215E9}">
                  <a14:cameraTool cellRange="Name10" spid="_x0000_s1703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895850" y="6934200"/>
              <a:ext cx="923544" cy="740664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1</xdr:row>
      <xdr:rowOff>685800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381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676776</xdr:colOff>
      <xdr:row>2</xdr:row>
      <xdr:rowOff>685800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1323975"/>
          <a:ext cx="676776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19050</xdr:rowOff>
    </xdr:from>
    <xdr:to>
      <xdr:col>2</xdr:col>
      <xdr:colOff>685800</xdr:colOff>
      <xdr:row>3</xdr:row>
      <xdr:rowOff>704850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2286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685800</xdr:colOff>
      <xdr:row>4</xdr:row>
      <xdr:rowOff>685800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9200" y="32099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5</xdr:row>
      <xdr:rowOff>19051</xdr:rowOff>
    </xdr:from>
    <xdr:to>
      <xdr:col>2</xdr:col>
      <xdr:colOff>666750</xdr:colOff>
      <xdr:row>5</xdr:row>
      <xdr:rowOff>704851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" y="417195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685800</xdr:colOff>
      <xdr:row>6</xdr:row>
      <xdr:rowOff>685800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" y="50958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685800</xdr:colOff>
      <xdr:row>7</xdr:row>
      <xdr:rowOff>685800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" y="6038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685800</xdr:colOff>
      <xdr:row>8</xdr:row>
      <xdr:rowOff>685800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19200" y="6981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685800</xdr:colOff>
      <xdr:row>9</xdr:row>
      <xdr:rowOff>685800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7924800"/>
          <a:ext cx="685800" cy="685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923925</xdr:colOff>
          <xdr:row>2</xdr:row>
          <xdr:rowOff>0</xdr:rowOff>
        </xdr:to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Name1" spid="_x0000_s1704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4886325" y="190500"/>
              <a:ext cx="923925" cy="742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352425</xdr:colOff>
      <xdr:row>0</xdr:row>
      <xdr:rowOff>85725</xdr:rowOff>
    </xdr:from>
    <xdr:to>
      <xdr:col>3</xdr:col>
      <xdr:colOff>1438275</xdr:colOff>
      <xdr:row>10</xdr:row>
      <xdr:rowOff>114300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2425" y="85725"/>
          <a:ext cx="3228975" cy="6905625"/>
        </a:xfrm>
        <a:prstGeom prst="roundRect">
          <a:avLst/>
        </a:prstGeom>
        <a:noFill/>
        <a:ln w="25400">
          <a:solidFill>
            <a:schemeClr val="dk1"/>
          </a:solidFill>
        </a:ln>
        <a:effectLst>
          <a:outerShdw blurRad="1016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1408111</xdr:colOff>
      <xdr:row>12</xdr:row>
      <xdr:rowOff>244475</xdr:rowOff>
    </xdr:from>
    <xdr:to>
      <xdr:col>12</xdr:col>
      <xdr:colOff>1489074</xdr:colOff>
      <xdr:row>30</xdr:row>
      <xdr:rowOff>130175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DA%20DE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A"/>
      <sheetName val="INTRO"/>
      <sheetName val="D"/>
    </sheetNames>
    <sheetDataSet>
      <sheetData sheetId="0" refreshError="1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3:E67" totalsRowShown="0">
  <autoFilter ref="B3:E67" xr:uid="{00000000-0009-0000-0100-000002000000}"/>
  <tableColumns count="4">
    <tableColumn id="1" xr3:uid="{00000000-0010-0000-0000-000001000000}" name="RANKING" dataDxfId="3"/>
    <tableColumn id="2" xr3:uid="{00000000-0010-0000-0000-000002000000}" name="ISSUE" dataDxfId="2"/>
    <tableColumn id="3" xr3:uid="{00000000-0010-0000-0000-000003000000}" name="TYPE" dataDxfId="1"/>
    <tableColumn id="4" xr3:uid="{00000000-0010-0000-0000-000004000000}" name="Column1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Z28"/>
  <sheetViews>
    <sheetView showGridLines="0" tabSelected="1" zoomScale="70" zoomScaleNormal="70" workbookViewId="0">
      <selection activeCell="P10" sqref="P10"/>
    </sheetView>
  </sheetViews>
  <sheetFormatPr defaultRowHeight="15" x14ac:dyDescent="0.25"/>
  <cols>
    <col min="3" max="3" width="13.85546875" customWidth="1"/>
    <col min="4" max="4" width="36.42578125" customWidth="1"/>
    <col min="5" max="5" width="0" hidden="1" customWidth="1"/>
    <col min="6" max="6" width="15.85546875" customWidth="1"/>
    <col min="7" max="7" width="2.7109375" customWidth="1"/>
    <col min="8" max="8" width="30.7109375" customWidth="1"/>
    <col min="9" max="9" width="22.28515625" customWidth="1"/>
    <col min="10" max="10" width="21.85546875" customWidth="1"/>
    <col min="11" max="11" width="13.7109375" customWidth="1"/>
    <col min="12" max="12" width="36.85546875" customWidth="1"/>
    <col min="13" max="14" width="3.28515625" customWidth="1"/>
    <col min="16" max="18" width="14.7109375" customWidth="1"/>
    <col min="19" max="26" width="10.28515625" customWidth="1"/>
  </cols>
  <sheetData>
    <row r="1" spans="2:26" x14ac:dyDescent="0.25">
      <c r="R1" s="15"/>
    </row>
    <row r="2" spans="2:26" ht="58.5" customHeight="1" x14ac:dyDescent="0.25">
      <c r="C2" s="8"/>
      <c r="D2" s="29" t="s">
        <v>2</v>
      </c>
      <c r="E2" s="2" t="s">
        <v>29</v>
      </c>
      <c r="I2" s="85"/>
      <c r="J2" s="85"/>
      <c r="K2" s="85"/>
      <c r="L2" s="85"/>
      <c r="R2" s="15"/>
      <c r="S2" s="15"/>
    </row>
    <row r="3" spans="2:26" ht="58.5" customHeight="1" x14ac:dyDescent="0.25">
      <c r="B3" s="25" t="s">
        <v>3</v>
      </c>
      <c r="C3" s="8"/>
      <c r="D3" s="48" t="s">
        <v>11</v>
      </c>
      <c r="E3" s="2" t="s">
        <v>21</v>
      </c>
      <c r="I3" s="85"/>
      <c r="J3" s="85"/>
      <c r="K3" s="85"/>
      <c r="L3" s="85"/>
      <c r="R3" s="15"/>
      <c r="S3" s="15"/>
    </row>
    <row r="4" spans="2:26" ht="58.5" customHeight="1" x14ac:dyDescent="0.25">
      <c r="B4" s="25" t="s">
        <v>4</v>
      </c>
      <c r="C4" s="8"/>
      <c r="D4" s="48" t="s">
        <v>12</v>
      </c>
      <c r="E4" s="2" t="s">
        <v>22</v>
      </c>
      <c r="I4" s="85"/>
      <c r="J4" s="85"/>
      <c r="K4" s="85"/>
      <c r="L4" s="85"/>
      <c r="R4" s="15"/>
      <c r="S4" s="15"/>
    </row>
    <row r="5" spans="2:26" ht="58.5" customHeight="1" x14ac:dyDescent="0.25">
      <c r="B5" s="25" t="s">
        <v>5</v>
      </c>
      <c r="C5" s="8"/>
      <c r="D5" s="48" t="s">
        <v>13</v>
      </c>
      <c r="E5" s="2" t="s">
        <v>23</v>
      </c>
      <c r="I5" s="85"/>
      <c r="J5" s="85"/>
      <c r="K5" s="85"/>
      <c r="L5" s="85"/>
      <c r="R5" s="15"/>
      <c r="S5" s="15"/>
    </row>
    <row r="6" spans="2:26" ht="58.5" customHeight="1" x14ac:dyDescent="0.25">
      <c r="B6" s="25" t="s">
        <v>6</v>
      </c>
      <c r="C6" s="8"/>
      <c r="D6" s="48" t="s">
        <v>14</v>
      </c>
      <c r="E6" s="2" t="s">
        <v>24</v>
      </c>
      <c r="I6" s="85"/>
      <c r="J6" s="85"/>
      <c r="K6" s="85"/>
      <c r="L6" s="85"/>
      <c r="R6" s="15"/>
      <c r="S6" s="15"/>
    </row>
    <row r="7" spans="2:26" ht="58.5" customHeight="1" x14ac:dyDescent="0.25">
      <c r="B7" s="25" t="s">
        <v>7</v>
      </c>
      <c r="C7" s="8"/>
      <c r="D7" s="48" t="s">
        <v>15</v>
      </c>
      <c r="E7" s="2" t="s">
        <v>25</v>
      </c>
      <c r="I7" s="85"/>
      <c r="J7" s="85"/>
      <c r="K7" s="85"/>
      <c r="L7" s="85"/>
      <c r="R7" s="15"/>
      <c r="S7" s="15"/>
    </row>
    <row r="8" spans="2:26" ht="58.5" customHeight="1" x14ac:dyDescent="0.25">
      <c r="B8" s="25" t="s">
        <v>8</v>
      </c>
      <c r="D8" s="49" t="s">
        <v>16</v>
      </c>
      <c r="E8" s="2" t="s">
        <v>26</v>
      </c>
      <c r="I8" s="85"/>
      <c r="J8" s="85"/>
      <c r="K8" s="85"/>
      <c r="L8" s="85"/>
      <c r="R8" s="15"/>
      <c r="S8" s="15"/>
    </row>
    <row r="9" spans="2:26" ht="58.5" customHeight="1" x14ac:dyDescent="0.25">
      <c r="B9" s="25" t="s">
        <v>9</v>
      </c>
      <c r="D9" s="49" t="s">
        <v>17</v>
      </c>
      <c r="E9" s="2" t="s">
        <v>27</v>
      </c>
      <c r="I9" s="85"/>
      <c r="R9" s="15"/>
      <c r="S9" s="15"/>
    </row>
    <row r="10" spans="2:26" ht="58.5" customHeight="1" x14ac:dyDescent="0.25">
      <c r="B10" s="25" t="s">
        <v>10</v>
      </c>
      <c r="D10" s="49" t="s">
        <v>18</v>
      </c>
      <c r="E10" s="2" t="s">
        <v>28</v>
      </c>
      <c r="I10" s="85"/>
      <c r="R10" s="15"/>
      <c r="S10" s="15"/>
    </row>
    <row r="11" spans="2:26" ht="58.5" customHeight="1" x14ac:dyDescent="0.25">
      <c r="I11" s="85"/>
      <c r="R11" s="15"/>
      <c r="S11" s="15"/>
    </row>
    <row r="12" spans="2:26" x14ac:dyDescent="0.25">
      <c r="R12" s="15"/>
      <c r="S12" s="15"/>
    </row>
    <row r="13" spans="2:26" ht="63.95" customHeight="1" x14ac:dyDescent="0.25">
      <c r="R13" s="15"/>
      <c r="S13" s="30"/>
      <c r="T13" s="84"/>
      <c r="U13" s="85"/>
      <c r="V13" s="85"/>
      <c r="W13" s="9"/>
      <c r="X13" s="9"/>
      <c r="Y13" s="9"/>
      <c r="Z13" s="9"/>
    </row>
    <row r="14" spans="2:26" ht="15" customHeight="1" x14ac:dyDescent="0.25">
      <c r="R14" s="15"/>
      <c r="S14" s="15"/>
      <c r="T14" s="85"/>
      <c r="U14" s="85"/>
      <c r="V14" s="86"/>
    </row>
    <row r="15" spans="2:26" ht="15" customHeight="1" x14ac:dyDescent="0.25">
      <c r="R15" s="15"/>
      <c r="S15" s="15"/>
      <c r="T15" s="85"/>
      <c r="U15" s="87"/>
      <c r="V15" s="86"/>
    </row>
    <row r="16" spans="2:26" ht="15" customHeight="1" x14ac:dyDescent="0.25">
      <c r="R16" s="15"/>
      <c r="S16" s="15"/>
      <c r="T16" s="85"/>
      <c r="U16" s="85"/>
      <c r="V16" s="86"/>
    </row>
    <row r="17" spans="18:22" ht="15" customHeight="1" x14ac:dyDescent="0.25">
      <c r="R17" s="15"/>
      <c r="S17" s="15"/>
      <c r="T17" s="85"/>
      <c r="U17" s="85"/>
      <c r="V17" s="86"/>
    </row>
    <row r="18" spans="18:22" ht="15" customHeight="1" x14ac:dyDescent="0.25">
      <c r="T18" s="85"/>
      <c r="U18" s="85"/>
      <c r="V18" s="86"/>
    </row>
    <row r="19" spans="18:22" ht="15" customHeight="1" x14ac:dyDescent="0.25">
      <c r="T19" s="85"/>
      <c r="U19" s="85"/>
      <c r="V19" s="86"/>
    </row>
    <row r="20" spans="18:22" ht="15" customHeight="1" x14ac:dyDescent="0.25">
      <c r="T20" s="85"/>
      <c r="U20" s="85"/>
      <c r="V20" s="86"/>
    </row>
    <row r="21" spans="18:22" ht="15" customHeight="1" x14ac:dyDescent="0.25">
      <c r="T21" s="85"/>
      <c r="U21" s="85"/>
      <c r="V21" s="86"/>
    </row>
    <row r="22" spans="18:22" ht="15" customHeight="1" x14ac:dyDescent="0.25">
      <c r="T22" s="85"/>
      <c r="U22" s="85"/>
      <c r="V22" s="85"/>
    </row>
    <row r="23" spans="18:22" x14ac:dyDescent="0.25">
      <c r="T23" s="85"/>
      <c r="U23" s="85"/>
      <c r="V23" s="85"/>
    </row>
    <row r="24" spans="18:22" x14ac:dyDescent="0.25">
      <c r="T24" s="85"/>
      <c r="U24" s="85"/>
      <c r="V24" s="85"/>
    </row>
    <row r="25" spans="18:22" x14ac:dyDescent="0.25">
      <c r="T25" s="85"/>
      <c r="U25" s="85"/>
      <c r="V25" s="85"/>
    </row>
    <row r="26" spans="18:22" x14ac:dyDescent="0.25">
      <c r="T26" s="85"/>
      <c r="U26" s="85"/>
      <c r="V26" s="85"/>
    </row>
    <row r="27" spans="18:22" x14ac:dyDescent="0.25">
      <c r="T27" s="85"/>
      <c r="U27" s="85"/>
      <c r="V27" s="85"/>
    </row>
    <row r="28" spans="18:22" x14ac:dyDescent="0.25">
      <c r="T28" s="85"/>
      <c r="U28" s="85"/>
      <c r="V28" s="85"/>
    </row>
  </sheetData>
  <hyperlinks>
    <hyperlink ref="D3" location="D!A1" display="DEFECTS" xr:uid="{00000000-0004-0000-0000-000000000000}"/>
    <hyperlink ref="D4" location="O!A1" display="OVERPRODUCTION" xr:uid="{00000000-0004-0000-0000-000001000000}"/>
    <hyperlink ref="D5" location="W!A1" display="WAITING" xr:uid="{00000000-0004-0000-0000-000002000000}"/>
    <hyperlink ref="D6" location="N!A1" display="NON-UTILIZED TALENT" xr:uid="{00000000-0004-0000-0000-000003000000}"/>
    <hyperlink ref="D7" location="T!A1" display="TRANSPORTATION" xr:uid="{00000000-0004-0000-0000-000004000000}"/>
    <hyperlink ref="D8" location="I!A1" display="INVENTORY" xr:uid="{00000000-0004-0000-0000-000005000000}"/>
    <hyperlink ref="D9" location="M!A1" display="MOTION" xr:uid="{00000000-0004-0000-0000-000006000000}"/>
    <hyperlink ref="D10" location="E!A1" display="EXTRA-PROCESSING" xr:uid="{00000000-0004-0000-0000-000007000000}"/>
  </hyperlink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67"/>
  <sheetViews>
    <sheetView showGridLines="0" topLeftCell="B55" zoomScale="160" zoomScaleNormal="160" workbookViewId="0">
      <selection activeCell="F9" sqref="F9"/>
    </sheetView>
  </sheetViews>
  <sheetFormatPr defaultRowHeight="15" x14ac:dyDescent="0.25"/>
  <cols>
    <col min="2" max="2" width="10.85546875" customWidth="1"/>
    <col min="3" max="3" width="84.42578125" customWidth="1"/>
    <col min="4" max="4" width="23" customWidth="1"/>
    <col min="8" max="8" width="24.140625" bestFit="1" customWidth="1"/>
  </cols>
  <sheetData>
    <row r="2" spans="2:8" x14ac:dyDescent="0.25">
      <c r="G2" s="16" t="s">
        <v>85</v>
      </c>
    </row>
    <row r="3" spans="2:8" x14ac:dyDescent="0.25">
      <c r="B3" s="1" t="s">
        <v>82</v>
      </c>
      <c r="C3" s="1" t="s">
        <v>83</v>
      </c>
      <c r="D3" t="s">
        <v>1</v>
      </c>
      <c r="E3" t="s">
        <v>84</v>
      </c>
      <c r="G3" s="16" t="s">
        <v>81</v>
      </c>
    </row>
    <row r="4" spans="2:8" x14ac:dyDescent="0.25">
      <c r="B4" s="56" t="str">
        <f>IF(NOT(ISBLANK(D!B9)),(D!B9),"")</f>
        <v>HIGH</v>
      </c>
      <c r="C4" s="57" t="str">
        <f>IF(NOT(ISBLANK(D!C9)),(D!C9),"")</f>
        <v>Late meeting notices</v>
      </c>
      <c r="D4" s="43" t="str">
        <f t="shared" ref="D4:D6" si="0">IF(C4&lt;&gt;"","DEFECTS","")</f>
        <v>DEFECTS</v>
      </c>
      <c r="E4" s="47" t="str">
        <f>IF(B4="HIGH","P","")</f>
        <v>P</v>
      </c>
    </row>
    <row r="5" spans="2:8" x14ac:dyDescent="0.25">
      <c r="B5" s="56" t="str">
        <f>IF(NOT(ISBLANK(D!B10)),(D!B10),"")</f>
        <v>MEDIUM</v>
      </c>
      <c r="C5" s="57" t="str">
        <f>IF(NOT(ISBLANK(D!C10)),(D!C10),"")</f>
        <v>Not enough reminders of meetings</v>
      </c>
      <c r="D5" s="43" t="str">
        <f t="shared" si="0"/>
        <v>DEFECTS</v>
      </c>
      <c r="E5" s="47" t="str">
        <f t="shared" ref="E5:E67" si="1">IF(B5="HIGH","P","")</f>
        <v/>
      </c>
      <c r="F5" s="46"/>
      <c r="H5" s="45"/>
    </row>
    <row r="6" spans="2:8" x14ac:dyDescent="0.25">
      <c r="B6" s="56" t="str">
        <f>IF(NOT(ISBLANK(D!B11)),(D!B11),"")</f>
        <v>MEDIUM</v>
      </c>
      <c r="C6" s="57" t="str">
        <f>IF(NOT(ISBLANK(D!C11)),(D!C11),"")</f>
        <v>Processing of Meeting Registration/Paypal info</v>
      </c>
      <c r="D6" s="43" t="str">
        <f t="shared" si="0"/>
        <v>DEFECTS</v>
      </c>
      <c r="E6" s="47" t="str">
        <f t="shared" si="1"/>
        <v/>
      </c>
    </row>
    <row r="7" spans="2:8" x14ac:dyDescent="0.25">
      <c r="B7" s="56" t="str">
        <f>IF(NOT(ISBLANK(D!B12)),(D!B12),"")</f>
        <v/>
      </c>
      <c r="C7" s="57" t="str">
        <f>IF(NOT(ISBLANK(D!C12)),"(D!C12)","")</f>
        <v/>
      </c>
      <c r="D7" s="43" t="str">
        <f>IF(C7&lt;&gt;"","DEFECTS","")</f>
        <v/>
      </c>
      <c r="E7" s="47" t="str">
        <f t="shared" si="1"/>
        <v/>
      </c>
    </row>
    <row r="8" spans="2:8" x14ac:dyDescent="0.25">
      <c r="B8" s="56" t="str">
        <f>IF(NOT(ISBLANK(D!B13)),(D!B13),"")</f>
        <v/>
      </c>
      <c r="C8" s="44" t="str">
        <f>IF(NOT(ISBLANK(D!C13)),"(D!C13)","")</f>
        <v/>
      </c>
      <c r="D8" s="43" t="str">
        <f t="shared" ref="D8:D11" si="2">IF(C8&lt;&gt;"","DEFECTS","")</f>
        <v/>
      </c>
      <c r="E8" s="47" t="str">
        <f t="shared" si="1"/>
        <v/>
      </c>
    </row>
    <row r="9" spans="2:8" x14ac:dyDescent="0.25">
      <c r="B9" s="56" t="str">
        <f>IF(NOT(ISBLANK(D!B14)),(D!B14),"")</f>
        <v/>
      </c>
      <c r="C9" s="44" t="str">
        <f>IF(NOT(ISBLANK(D!C14)),"(D!C14)","")</f>
        <v/>
      </c>
      <c r="D9" s="43" t="str">
        <f t="shared" si="2"/>
        <v/>
      </c>
      <c r="E9" s="47" t="str">
        <f t="shared" si="1"/>
        <v/>
      </c>
    </row>
    <row r="10" spans="2:8" x14ac:dyDescent="0.25">
      <c r="B10" s="56" t="str">
        <f>IF(NOT(ISBLANK(D!B15)),(D!B15),"")</f>
        <v/>
      </c>
      <c r="C10" s="44" t="str">
        <f>IF(NOT(ISBLANK(D!C15)),"(D!C15)","")</f>
        <v/>
      </c>
      <c r="D10" s="43" t="str">
        <f t="shared" si="2"/>
        <v/>
      </c>
      <c r="E10" s="47" t="str">
        <f t="shared" si="1"/>
        <v/>
      </c>
    </row>
    <row r="11" spans="2:8" x14ac:dyDescent="0.25">
      <c r="B11" s="56" t="str">
        <f>IF(NOT(ISBLANK(D!B16)),(D!B16),"")</f>
        <v/>
      </c>
      <c r="C11" s="44" t="str">
        <f>IF(NOT(ISBLANK(D!C16)),"(D!C16)","")</f>
        <v/>
      </c>
      <c r="D11" s="43" t="str">
        <f t="shared" si="2"/>
        <v/>
      </c>
      <c r="E11" s="47" t="str">
        <f t="shared" si="1"/>
        <v/>
      </c>
    </row>
    <row r="12" spans="2:8" x14ac:dyDescent="0.25">
      <c r="B12" s="56" t="str">
        <f>IF(NOT(ISBLANK(O!B9)),(O!B9),"")</f>
        <v>MEDIUM</v>
      </c>
      <c r="C12" s="57" t="str">
        <f>IF(NOT(ISBLANK(O!C9)),(O!C9),"")</f>
        <v># of ASQ communications too large</v>
      </c>
      <c r="D12" s="43" t="str">
        <f>IF(C12&lt;&gt;"","OVERPRODUCTION","")</f>
        <v>OVERPRODUCTION</v>
      </c>
      <c r="E12" s="47" t="str">
        <f t="shared" si="1"/>
        <v/>
      </c>
    </row>
    <row r="13" spans="2:8" x14ac:dyDescent="0.25">
      <c r="B13" s="56" t="str">
        <f>IF(NOT(ISBLANK(O!B10)),(O!B10),"")</f>
        <v>LOW</v>
      </c>
      <c r="C13" s="57" t="str">
        <f>IF(NOT(ISBLANK(O!C10)),(O!C10),"")</f>
        <v>SLT communications too frequent</v>
      </c>
      <c r="D13" s="43" t="str">
        <f t="shared" ref="D13:D19" si="3">IF(C13&lt;&gt;"","OVERPRODUCTION","")</f>
        <v>OVERPRODUCTION</v>
      </c>
      <c r="E13" s="47" t="str">
        <f t="shared" si="1"/>
        <v/>
      </c>
    </row>
    <row r="14" spans="2:8" x14ac:dyDescent="0.25">
      <c r="B14" s="56" t="str">
        <f>IF(NOT(ISBLANK(O!B11)),(O!B11),"")</f>
        <v>HIGH</v>
      </c>
      <c r="C14" s="57" t="str">
        <f>IF(NOT(ISBLANK(O!C11)),(O!C11),"")</f>
        <v>Meeting setting/mode - always "in-person" &amp; in Manchester</v>
      </c>
      <c r="D14" s="43" t="str">
        <f t="shared" si="3"/>
        <v>OVERPRODUCTION</v>
      </c>
      <c r="E14" s="47" t="str">
        <f t="shared" si="1"/>
        <v>P</v>
      </c>
    </row>
    <row r="15" spans="2:8" x14ac:dyDescent="0.25">
      <c r="B15" s="56" t="str">
        <f>IF(NOT(ISBLANK(O!B12)),(O!B12),"")</f>
        <v/>
      </c>
      <c r="C15" s="57" t="str">
        <f>IF(NOT(ISBLANK(O!C12)),(O!C12),"")</f>
        <v/>
      </c>
      <c r="D15" s="43" t="str">
        <f t="shared" si="3"/>
        <v/>
      </c>
      <c r="E15" s="47" t="str">
        <f t="shared" si="1"/>
        <v/>
      </c>
    </row>
    <row r="16" spans="2:8" x14ac:dyDescent="0.25">
      <c r="B16" s="56" t="str">
        <f>IF(NOT(ISBLANK(O!B13)),(O!B13),"")</f>
        <v/>
      </c>
      <c r="C16" s="57" t="str">
        <f>IF(NOT(ISBLANK(O!C13)),(O!C13),"")</f>
        <v/>
      </c>
      <c r="D16" s="43" t="str">
        <f t="shared" si="3"/>
        <v/>
      </c>
      <c r="E16" s="47" t="str">
        <f t="shared" si="1"/>
        <v/>
      </c>
    </row>
    <row r="17" spans="2:5" x14ac:dyDescent="0.25">
      <c r="B17" s="56" t="str">
        <f>IF(NOT(ISBLANK(O!B14)),(O!B14),"")</f>
        <v/>
      </c>
      <c r="C17" s="57" t="str">
        <f>IF(NOT(ISBLANK(O!C14)),(O!C14),"")</f>
        <v/>
      </c>
      <c r="D17" s="43" t="str">
        <f t="shared" si="3"/>
        <v/>
      </c>
      <c r="E17" s="47" t="str">
        <f t="shared" si="1"/>
        <v/>
      </c>
    </row>
    <row r="18" spans="2:5" x14ac:dyDescent="0.25">
      <c r="B18" s="56" t="str">
        <f>IF(NOT(ISBLANK(O!B15)),(O!B15),"")</f>
        <v/>
      </c>
      <c r="C18" s="57" t="str">
        <f>IF(NOT(ISBLANK(O!C15)),(O!C15),"")</f>
        <v/>
      </c>
      <c r="D18" s="43" t="str">
        <f t="shared" si="3"/>
        <v/>
      </c>
      <c r="E18" s="47" t="str">
        <f t="shared" si="1"/>
        <v/>
      </c>
    </row>
    <row r="19" spans="2:5" x14ac:dyDescent="0.25">
      <c r="B19" s="56" t="str">
        <f>IF(NOT(ISBLANK(O!B16)),(O!B16),"")</f>
        <v/>
      </c>
      <c r="C19" s="57" t="str">
        <f>IF(NOT(ISBLANK(O!C16)),(O!C16),"")</f>
        <v/>
      </c>
      <c r="D19" s="43" t="str">
        <f t="shared" si="3"/>
        <v/>
      </c>
      <c r="E19" s="47" t="str">
        <f t="shared" si="1"/>
        <v/>
      </c>
    </row>
    <row r="20" spans="2:5" x14ac:dyDescent="0.25">
      <c r="B20" s="56" t="str">
        <f>IF(NOT(ISBLANK(W!B9)),(W!B9),"")</f>
        <v>MEDIUM</v>
      </c>
      <c r="C20" s="57" t="str">
        <f>IF(NOT(ISBLANK(W!C9)),(W!C9),"")</f>
        <v>Meeting Logistics</v>
      </c>
      <c r="D20" s="43" t="str">
        <f>IF(C20&lt;&gt;"","WAITING","")</f>
        <v>WAITING</v>
      </c>
      <c r="E20" s="47" t="str">
        <f t="shared" si="1"/>
        <v/>
      </c>
    </row>
    <row r="21" spans="2:5" x14ac:dyDescent="0.25">
      <c r="B21" s="56" t="str">
        <f>IF(NOT(ISBLANK(W!B10)),(W!B10),"")</f>
        <v/>
      </c>
      <c r="C21" s="57" t="str">
        <f>IF(NOT(ISBLANK(W!C10)),(W!C10),"")</f>
        <v/>
      </c>
      <c r="D21" s="43" t="str">
        <f t="shared" ref="D21:D27" si="4">IF(C21&lt;&gt;"","WAITING","")</f>
        <v/>
      </c>
      <c r="E21" s="47" t="str">
        <f t="shared" si="1"/>
        <v/>
      </c>
    </row>
    <row r="22" spans="2:5" x14ac:dyDescent="0.25">
      <c r="B22" s="56" t="str">
        <f>IF(NOT(ISBLANK(W!B11)),(W!B11),"")</f>
        <v/>
      </c>
      <c r="C22" s="57" t="str">
        <f>IF(NOT(ISBLANK(W!C11)),(W!C11),"")</f>
        <v/>
      </c>
      <c r="D22" s="43" t="str">
        <f t="shared" si="4"/>
        <v/>
      </c>
      <c r="E22" s="47" t="str">
        <f t="shared" si="1"/>
        <v/>
      </c>
    </row>
    <row r="23" spans="2:5" x14ac:dyDescent="0.25">
      <c r="B23" s="56" t="str">
        <f>IF(NOT(ISBLANK(W!B12)),(W!B12),"")</f>
        <v/>
      </c>
      <c r="C23" s="57" t="str">
        <f>IF(NOT(ISBLANK(W!C12)),(W!C12),"")</f>
        <v/>
      </c>
      <c r="D23" s="43" t="str">
        <f t="shared" si="4"/>
        <v/>
      </c>
      <c r="E23" s="47" t="str">
        <f t="shared" si="1"/>
        <v/>
      </c>
    </row>
    <row r="24" spans="2:5" x14ac:dyDescent="0.25">
      <c r="B24" s="56" t="str">
        <f>IF(NOT(ISBLANK(W!B13)),(W!B13),"")</f>
        <v/>
      </c>
      <c r="C24" s="57" t="str">
        <f>IF(NOT(ISBLANK(W!C13)),(W!C13),"")</f>
        <v/>
      </c>
      <c r="D24" s="43" t="str">
        <f t="shared" si="4"/>
        <v/>
      </c>
      <c r="E24" s="47" t="str">
        <f t="shared" si="1"/>
        <v/>
      </c>
    </row>
    <row r="25" spans="2:5" x14ac:dyDescent="0.25">
      <c r="B25" s="56" t="str">
        <f>IF(NOT(ISBLANK(W!B14)),(W!B14),"")</f>
        <v/>
      </c>
      <c r="C25" s="57" t="str">
        <f>IF(NOT(ISBLANK(W!C14)),(W!C14),"")</f>
        <v/>
      </c>
      <c r="D25" s="43" t="str">
        <f t="shared" si="4"/>
        <v/>
      </c>
      <c r="E25" s="47" t="str">
        <f t="shared" si="1"/>
        <v/>
      </c>
    </row>
    <row r="26" spans="2:5" x14ac:dyDescent="0.25">
      <c r="B26" s="56" t="str">
        <f>IF(NOT(ISBLANK(W!B15)),(W!B15),"")</f>
        <v/>
      </c>
      <c r="C26" s="57" t="str">
        <f>IF(NOT(ISBLANK(W!C15)),(W!C15),"")</f>
        <v/>
      </c>
      <c r="D26" s="43" t="str">
        <f t="shared" si="4"/>
        <v/>
      </c>
      <c r="E26" s="47" t="str">
        <f t="shared" si="1"/>
        <v/>
      </c>
    </row>
    <row r="27" spans="2:5" x14ac:dyDescent="0.25">
      <c r="B27" s="56" t="str">
        <f>IF(NOT(ISBLANK(W!B16)),(W!B16),"")</f>
        <v/>
      </c>
      <c r="C27" s="57" t="str">
        <f>IF(NOT(ISBLANK(W!C16)),(W!C16),"")</f>
        <v/>
      </c>
      <c r="D27" s="43" t="str">
        <f t="shared" si="4"/>
        <v/>
      </c>
      <c r="E27" s="47" t="str">
        <f t="shared" si="1"/>
        <v/>
      </c>
    </row>
    <row r="28" spans="2:5" x14ac:dyDescent="0.25">
      <c r="B28" s="56" t="str">
        <f>IF(NOT(ISBLANK(N!B9)),(N!B9),"")</f>
        <v>HIGH</v>
      </c>
      <c r="C28" s="57" t="str">
        <f>IF(NOT(ISBLANK(N!C9)),(N!C9),"")</f>
        <v>Not taking advantage of member knowledge for presentations</v>
      </c>
      <c r="D28" s="43" t="str">
        <f>IF(C28&lt;&gt;"","NON-UTILIZED TALENT","")</f>
        <v>NON-UTILIZED TALENT</v>
      </c>
      <c r="E28" s="47" t="str">
        <f t="shared" si="1"/>
        <v>P</v>
      </c>
    </row>
    <row r="29" spans="2:5" x14ac:dyDescent="0.25">
      <c r="B29" s="56" t="str">
        <f>IF(NOT(ISBLANK(N!B10)),(N!B10),"")</f>
        <v>MEDIUM</v>
      </c>
      <c r="C29" s="57" t="str">
        <f>IF(NOT(ISBLANK(N!C10)),(N!C10),"")</f>
        <v>Petition national organization for knowledge transfer resources</v>
      </c>
      <c r="D29" s="43" t="str">
        <f t="shared" ref="D29:D35" si="5">IF(C29&lt;&gt;"","NON-UTILIZED TALENT","")</f>
        <v>NON-UTILIZED TALENT</v>
      </c>
      <c r="E29" s="47" t="str">
        <f t="shared" si="1"/>
        <v/>
      </c>
    </row>
    <row r="30" spans="2:5" x14ac:dyDescent="0.25">
      <c r="B30" s="56" t="str">
        <f>IF(NOT(ISBLANK(N!B11)),(N!B11),"")</f>
        <v>MEDIUM</v>
      </c>
      <c r="C30" s="57" t="str">
        <f>IF(NOT(ISBLANK(N!C11)),(N!C11),"")</f>
        <v>Not equipping SLT members with training once in place</v>
      </c>
      <c r="D30" s="43" t="str">
        <f t="shared" si="5"/>
        <v>NON-UTILIZED TALENT</v>
      </c>
      <c r="E30" s="47" t="str">
        <f t="shared" si="1"/>
        <v/>
      </c>
    </row>
    <row r="31" spans="2:5" x14ac:dyDescent="0.25">
      <c r="B31" s="56" t="str">
        <f>IF(NOT(ISBLANK(N!B12)),(N!B12),"")</f>
        <v/>
      </c>
      <c r="C31" s="57" t="str">
        <f>IF(NOT(ISBLANK(N!C12)),(N!C12),"")</f>
        <v/>
      </c>
      <c r="D31" s="43" t="str">
        <f t="shared" si="5"/>
        <v/>
      </c>
      <c r="E31" s="47" t="str">
        <f t="shared" si="1"/>
        <v/>
      </c>
    </row>
    <row r="32" spans="2:5" x14ac:dyDescent="0.25">
      <c r="B32" s="56" t="str">
        <f>IF(NOT(ISBLANK(N!B13)),(N!B13),"")</f>
        <v/>
      </c>
      <c r="C32" s="57" t="str">
        <f>IF(NOT(ISBLANK(N!C13)),(N!C13),"")</f>
        <v/>
      </c>
      <c r="D32" s="43" t="str">
        <f t="shared" si="5"/>
        <v/>
      </c>
      <c r="E32" s="47" t="str">
        <f t="shared" si="1"/>
        <v/>
      </c>
    </row>
    <row r="33" spans="2:5" x14ac:dyDescent="0.25">
      <c r="B33" s="56" t="str">
        <f>IF(NOT(ISBLANK(N!B14)),(N!B14),"")</f>
        <v/>
      </c>
      <c r="C33" s="57" t="str">
        <f>IF(NOT(ISBLANK(N!C14)),(N!C14),"")</f>
        <v/>
      </c>
      <c r="D33" s="43" t="str">
        <f t="shared" si="5"/>
        <v/>
      </c>
      <c r="E33" s="47" t="str">
        <f t="shared" si="1"/>
        <v/>
      </c>
    </row>
    <row r="34" spans="2:5" x14ac:dyDescent="0.25">
      <c r="B34" s="56" t="str">
        <f>IF(NOT(ISBLANK(N!B15)),(N!B15),"")</f>
        <v/>
      </c>
      <c r="C34" s="57" t="str">
        <f>IF(NOT(ISBLANK(N!C15)),(N!C15),"")</f>
        <v/>
      </c>
      <c r="D34" s="43" t="str">
        <f t="shared" si="5"/>
        <v/>
      </c>
      <c r="E34" s="47" t="str">
        <f t="shared" si="1"/>
        <v/>
      </c>
    </row>
    <row r="35" spans="2:5" x14ac:dyDescent="0.25">
      <c r="B35" s="56" t="str">
        <f>IF(NOT(ISBLANK(N!B16)),(N!B16),"")</f>
        <v/>
      </c>
      <c r="C35" s="57" t="str">
        <f>IF(NOT(ISBLANK(N!C16)),(N!C16),"")</f>
        <v/>
      </c>
      <c r="D35" s="43" t="str">
        <f t="shared" si="5"/>
        <v/>
      </c>
      <c r="E35" s="47" t="str">
        <f t="shared" si="1"/>
        <v/>
      </c>
    </row>
    <row r="36" spans="2:5" x14ac:dyDescent="0.25">
      <c r="B36" s="56" t="str">
        <f>IF(NOT(ISBLANK(T!B9)),(T!B9),"")</f>
        <v>MEDIUM</v>
      </c>
      <c r="C36" s="57" t="str">
        <f>IF(NOT(ISBLANK(T!C9)),(T!C9),"")</f>
        <v>Keeping track of presentation equipment</v>
      </c>
      <c r="D36" s="43" t="str">
        <f>IF(C36&lt;&gt;"","TRANSPORTATION","")</f>
        <v>TRANSPORTATION</v>
      </c>
      <c r="E36" s="47" t="str">
        <f t="shared" si="1"/>
        <v/>
      </c>
    </row>
    <row r="37" spans="2:5" x14ac:dyDescent="0.25">
      <c r="B37" s="56" t="str">
        <f>IF(NOT(ISBLANK(T!B10)),(T!B10),"")</f>
        <v>HIGH</v>
      </c>
      <c r="C37" s="57" t="str">
        <f>IF(NOT(ISBLANK(T!C10)),(T!C10),"")</f>
        <v>Meeting locations not convenient for everyone</v>
      </c>
      <c r="D37" s="43" t="str">
        <f t="shared" ref="D37:D43" si="6">IF(C37&lt;&gt;"","TRANSPORTATION","")</f>
        <v>TRANSPORTATION</v>
      </c>
      <c r="E37" s="47" t="str">
        <f t="shared" si="1"/>
        <v>P</v>
      </c>
    </row>
    <row r="38" spans="2:5" x14ac:dyDescent="0.25">
      <c r="B38" s="56" t="str">
        <f>IF(NOT(ISBLANK(T!B11)),(T!B11),"")</f>
        <v>HIGH</v>
      </c>
      <c r="C38" s="57" t="str">
        <f>IF(NOT(ISBLANK(T!C11)),(T!C11),"")</f>
        <v>Offer other formats (webinar) that are remote and accommodate the geography of the chapter</v>
      </c>
      <c r="D38" s="43" t="str">
        <f t="shared" si="6"/>
        <v>TRANSPORTATION</v>
      </c>
      <c r="E38" s="47" t="str">
        <f t="shared" si="1"/>
        <v>P</v>
      </c>
    </row>
    <row r="39" spans="2:5" x14ac:dyDescent="0.25">
      <c r="B39" s="56" t="str">
        <f>IF(NOT(ISBLANK(T!B12)),(T!B12),"")</f>
        <v/>
      </c>
      <c r="C39" s="57" t="str">
        <f>IF(NOT(ISBLANK(T!C12)),(T!C12),"")</f>
        <v/>
      </c>
      <c r="D39" s="43" t="str">
        <f t="shared" si="6"/>
        <v/>
      </c>
      <c r="E39" s="47" t="str">
        <f t="shared" si="1"/>
        <v/>
      </c>
    </row>
    <row r="40" spans="2:5" x14ac:dyDescent="0.25">
      <c r="B40" s="56" t="str">
        <f>IF(NOT(ISBLANK(T!B13)),(T!B13),"")</f>
        <v/>
      </c>
      <c r="C40" s="57" t="str">
        <f>IF(NOT(ISBLANK(T!C13)),(T!C13),"")</f>
        <v/>
      </c>
      <c r="D40" s="43" t="str">
        <f t="shared" si="6"/>
        <v/>
      </c>
      <c r="E40" s="47" t="str">
        <f t="shared" si="1"/>
        <v/>
      </c>
    </row>
    <row r="41" spans="2:5" x14ac:dyDescent="0.25">
      <c r="B41" s="56" t="str">
        <f>IF(NOT(ISBLANK(T!B14)),(T!B14),"")</f>
        <v/>
      </c>
      <c r="C41" s="57" t="str">
        <f>IF(NOT(ISBLANK(T!C14)),(T!C14),"")</f>
        <v/>
      </c>
      <c r="D41" s="43" t="str">
        <f t="shared" si="6"/>
        <v/>
      </c>
      <c r="E41" s="47" t="str">
        <f t="shared" si="1"/>
        <v/>
      </c>
    </row>
    <row r="42" spans="2:5" x14ac:dyDescent="0.25">
      <c r="B42" s="56" t="str">
        <f>IF(NOT(ISBLANK(T!B15)),(T!B15),"")</f>
        <v/>
      </c>
      <c r="C42" s="57" t="str">
        <f>IF(NOT(ISBLANK(T!C15)),(T!C15),"")</f>
        <v/>
      </c>
      <c r="D42" s="43" t="str">
        <f t="shared" si="6"/>
        <v/>
      </c>
      <c r="E42" s="47" t="str">
        <f t="shared" si="1"/>
        <v/>
      </c>
    </row>
    <row r="43" spans="2:5" x14ac:dyDescent="0.25">
      <c r="B43" s="56" t="str">
        <f>IF(NOT(ISBLANK(T!B16)),(T!B16),"")</f>
        <v/>
      </c>
      <c r="C43" s="57" t="str">
        <f>IF(NOT(ISBLANK(T!C16)),(T!C16),"")</f>
        <v/>
      </c>
      <c r="D43" s="43" t="str">
        <f t="shared" si="6"/>
        <v/>
      </c>
      <c r="E43" s="47" t="str">
        <f t="shared" si="1"/>
        <v/>
      </c>
    </row>
    <row r="44" spans="2:5" x14ac:dyDescent="0.25">
      <c r="B44" s="56" t="str">
        <f>IF(NOT(ISBLANK(I!B9)),(I!B9),"")</f>
        <v/>
      </c>
      <c r="C44" s="57" t="str">
        <f>IF(NOT(ISBLANK(I!C9)),(I!C9),"")</f>
        <v>N/A</v>
      </c>
      <c r="D44" s="43" t="str">
        <f>IF(C44&lt;&gt;"","INVENTORY","")</f>
        <v>INVENTORY</v>
      </c>
      <c r="E44" s="47" t="str">
        <f t="shared" si="1"/>
        <v/>
      </c>
    </row>
    <row r="45" spans="2:5" x14ac:dyDescent="0.25">
      <c r="B45" s="56" t="str">
        <f>IF(NOT(ISBLANK(I!B10)),(I!B10),"")</f>
        <v/>
      </c>
      <c r="C45" s="57" t="str">
        <f>IF(NOT(ISBLANK(I!C10)),(I!C10),"")</f>
        <v/>
      </c>
      <c r="D45" s="43" t="str">
        <f t="shared" ref="D45:D51" si="7">IF(C45&lt;&gt;"","INVENTORY","")</f>
        <v/>
      </c>
      <c r="E45" s="47" t="str">
        <f t="shared" si="1"/>
        <v/>
      </c>
    </row>
    <row r="46" spans="2:5" x14ac:dyDescent="0.25">
      <c r="B46" s="56" t="str">
        <f>IF(NOT(ISBLANK(I!B11)),(I!B11),"")</f>
        <v/>
      </c>
      <c r="C46" s="57" t="str">
        <f>IF(NOT(ISBLANK(I!C11)),(I!C11),"")</f>
        <v/>
      </c>
      <c r="D46" s="43" t="str">
        <f t="shared" si="7"/>
        <v/>
      </c>
      <c r="E46" s="47" t="str">
        <f t="shared" si="1"/>
        <v/>
      </c>
    </row>
    <row r="47" spans="2:5" x14ac:dyDescent="0.25">
      <c r="B47" s="56" t="str">
        <f>IF(NOT(ISBLANK(I!B12)),(I!B12),"")</f>
        <v/>
      </c>
      <c r="C47" s="57" t="str">
        <f>IF(NOT(ISBLANK(I!C12)),(I!C12),"")</f>
        <v/>
      </c>
      <c r="D47" s="43" t="str">
        <f t="shared" si="7"/>
        <v/>
      </c>
      <c r="E47" s="47" t="str">
        <f t="shared" si="1"/>
        <v/>
      </c>
    </row>
    <row r="48" spans="2:5" x14ac:dyDescent="0.25">
      <c r="B48" s="56" t="str">
        <f>IF(NOT(ISBLANK(I!B13)),(I!B13),"")</f>
        <v/>
      </c>
      <c r="C48" s="57" t="str">
        <f>IF(NOT(ISBLANK(I!C13)),(I!C13),"")</f>
        <v/>
      </c>
      <c r="D48" s="43" t="str">
        <f t="shared" si="7"/>
        <v/>
      </c>
      <c r="E48" s="47" t="str">
        <f t="shared" si="1"/>
        <v/>
      </c>
    </row>
    <row r="49" spans="2:5" x14ac:dyDescent="0.25">
      <c r="B49" s="56" t="str">
        <f>IF(NOT(ISBLANK(I!B14)),(I!B14),"")</f>
        <v/>
      </c>
      <c r="C49" s="57" t="str">
        <f>IF(NOT(ISBLANK(I!C14)),(I!C14),"")</f>
        <v/>
      </c>
      <c r="D49" s="43" t="str">
        <f t="shared" si="7"/>
        <v/>
      </c>
      <c r="E49" s="47" t="str">
        <f t="shared" si="1"/>
        <v/>
      </c>
    </row>
    <row r="50" spans="2:5" x14ac:dyDescent="0.25">
      <c r="B50" s="56" t="str">
        <f>IF(NOT(ISBLANK(I!B15)),(I!B15),"")</f>
        <v/>
      </c>
      <c r="C50" s="57" t="str">
        <f>IF(NOT(ISBLANK(I!C15)),(I!C15),"")</f>
        <v/>
      </c>
      <c r="D50" s="43" t="str">
        <f t="shared" si="7"/>
        <v/>
      </c>
      <c r="E50" s="47" t="str">
        <f t="shared" si="1"/>
        <v/>
      </c>
    </row>
    <row r="51" spans="2:5" x14ac:dyDescent="0.25">
      <c r="B51" s="56" t="str">
        <f>IF(NOT(ISBLANK(I!B16)),(I!B16),"")</f>
        <v/>
      </c>
      <c r="C51" s="57" t="str">
        <f>IF(NOT(ISBLANK(I!C16)),(I!C16),"")</f>
        <v/>
      </c>
      <c r="D51" s="43" t="str">
        <f t="shared" si="7"/>
        <v/>
      </c>
      <c r="E51" s="47" t="str">
        <f t="shared" si="1"/>
        <v/>
      </c>
    </row>
    <row r="52" spans="2:5" x14ac:dyDescent="0.25">
      <c r="B52" s="56" t="str">
        <f>IF(NOT(ISBLANK(M!B9)),(M!B9),"")</f>
        <v/>
      </c>
      <c r="C52" s="57" t="str">
        <f>IF(NOT(ISBLANK(M!C9)),(M!C9),"")</f>
        <v>N/A</v>
      </c>
      <c r="D52" s="43" t="str">
        <f>IF(C52&lt;&gt;"","MOTION","")</f>
        <v>MOTION</v>
      </c>
      <c r="E52" s="47" t="str">
        <f t="shared" si="1"/>
        <v/>
      </c>
    </row>
    <row r="53" spans="2:5" x14ac:dyDescent="0.25">
      <c r="B53" s="56" t="str">
        <f>IF(NOT(ISBLANK(M!B10)),(M!B10),"")</f>
        <v/>
      </c>
      <c r="C53" s="57" t="str">
        <f>IF(NOT(ISBLANK(M!C10)),(M!C10),"")</f>
        <v/>
      </c>
      <c r="D53" s="43" t="str">
        <f t="shared" ref="D53:D59" si="8">IF(C53&lt;&gt;"","MOTION","")</f>
        <v/>
      </c>
      <c r="E53" s="47" t="str">
        <f t="shared" si="1"/>
        <v/>
      </c>
    </row>
    <row r="54" spans="2:5" x14ac:dyDescent="0.25">
      <c r="B54" s="56" t="str">
        <f>IF(NOT(ISBLANK(M!B11)),(M!B11),"")</f>
        <v/>
      </c>
      <c r="C54" s="57" t="str">
        <f>IF(NOT(ISBLANK(M!C11)),(M!C11),"")</f>
        <v/>
      </c>
      <c r="D54" s="43" t="str">
        <f t="shared" si="8"/>
        <v/>
      </c>
      <c r="E54" s="47" t="str">
        <f t="shared" si="1"/>
        <v/>
      </c>
    </row>
    <row r="55" spans="2:5" x14ac:dyDescent="0.25">
      <c r="B55" s="56" t="str">
        <f>IF(NOT(ISBLANK(M!B12)),(M!B12),"")</f>
        <v/>
      </c>
      <c r="C55" s="57" t="str">
        <f>IF(NOT(ISBLANK(M!C12)),(M!C12),"")</f>
        <v/>
      </c>
      <c r="D55" s="43" t="str">
        <f t="shared" si="8"/>
        <v/>
      </c>
      <c r="E55" s="47" t="str">
        <f t="shared" si="1"/>
        <v/>
      </c>
    </row>
    <row r="56" spans="2:5" x14ac:dyDescent="0.25">
      <c r="B56" s="56" t="str">
        <f>IF(NOT(ISBLANK(M!B13)),(M!B13),"")</f>
        <v/>
      </c>
      <c r="C56" s="57" t="str">
        <f>IF(NOT(ISBLANK(M!C13)),(M!C13),"")</f>
        <v/>
      </c>
      <c r="D56" s="43" t="str">
        <f t="shared" si="8"/>
        <v/>
      </c>
      <c r="E56" s="47" t="str">
        <f t="shared" si="1"/>
        <v/>
      </c>
    </row>
    <row r="57" spans="2:5" x14ac:dyDescent="0.25">
      <c r="B57" s="56" t="str">
        <f>IF(NOT(ISBLANK(M!B14)),(M!B14),"")</f>
        <v/>
      </c>
      <c r="C57" s="57" t="str">
        <f>IF(NOT(ISBLANK(M!C14)),(M!C14),"")</f>
        <v/>
      </c>
      <c r="D57" s="43" t="str">
        <f t="shared" si="8"/>
        <v/>
      </c>
      <c r="E57" s="47" t="str">
        <f t="shared" si="1"/>
        <v/>
      </c>
    </row>
    <row r="58" spans="2:5" x14ac:dyDescent="0.25">
      <c r="B58" s="56" t="str">
        <f>IF(NOT(ISBLANK(M!B15)),(M!B15),"")</f>
        <v/>
      </c>
      <c r="C58" s="57" t="str">
        <f>IF(NOT(ISBLANK(M!C15)),(M!C15),"")</f>
        <v/>
      </c>
      <c r="D58" s="43" t="str">
        <f t="shared" si="8"/>
        <v/>
      </c>
      <c r="E58" s="47" t="str">
        <f t="shared" si="1"/>
        <v/>
      </c>
    </row>
    <row r="59" spans="2:5" x14ac:dyDescent="0.25">
      <c r="B59" s="56" t="str">
        <f>IF(NOT(ISBLANK(M!B16)),(M!B16),"")</f>
        <v/>
      </c>
      <c r="C59" s="57" t="str">
        <f>IF(NOT(ISBLANK(M!C16)),(M!C16),"")</f>
        <v/>
      </c>
      <c r="D59" s="43" t="str">
        <f t="shared" si="8"/>
        <v/>
      </c>
      <c r="E59" s="47" t="str">
        <f t="shared" si="1"/>
        <v/>
      </c>
    </row>
    <row r="60" spans="2:5" x14ac:dyDescent="0.25">
      <c r="B60" s="56" t="str">
        <f>IF(NOT(ISBLANK(E!B9)),(E!B9),"")</f>
        <v>HIGH</v>
      </c>
      <c r="C60" s="57" t="str">
        <f>IF(NOT(ISBLANK(E!C9)),(E!C9),"")</f>
        <v>Meeting registration process</v>
      </c>
      <c r="D60" s="43" t="str">
        <f>IF(C60&lt;&gt;"","EXTRA-PROCESSING","")</f>
        <v>EXTRA-PROCESSING</v>
      </c>
      <c r="E60" s="47" t="str">
        <f t="shared" si="1"/>
        <v>P</v>
      </c>
    </row>
    <row r="61" spans="2:5" x14ac:dyDescent="0.25">
      <c r="B61" s="56" t="str">
        <f>IF(NOT(ISBLANK(E!B10)),(E!B10),"")</f>
        <v/>
      </c>
      <c r="C61" s="57" t="str">
        <f>IF(NOT(ISBLANK(E!C10)),(E!C10),"")</f>
        <v/>
      </c>
      <c r="D61" s="43" t="str">
        <f t="shared" ref="D61:D67" si="9">IF(C61&lt;&gt;"","EXTRA-PROCESSING","")</f>
        <v/>
      </c>
      <c r="E61" s="47" t="str">
        <f t="shared" si="1"/>
        <v/>
      </c>
    </row>
    <row r="62" spans="2:5" x14ac:dyDescent="0.25">
      <c r="B62" s="56" t="str">
        <f>IF(NOT(ISBLANK(E!B11)),(E!B11),"")</f>
        <v/>
      </c>
      <c r="C62" s="57" t="str">
        <f>IF(NOT(ISBLANK(E!C11)),(E!C11),"")</f>
        <v/>
      </c>
      <c r="D62" s="43" t="str">
        <f t="shared" si="9"/>
        <v/>
      </c>
      <c r="E62" s="47" t="str">
        <f t="shared" si="1"/>
        <v/>
      </c>
    </row>
    <row r="63" spans="2:5" x14ac:dyDescent="0.25">
      <c r="B63" s="56" t="str">
        <f>IF(NOT(ISBLANK(E!B12)),(E!B12),"")</f>
        <v/>
      </c>
      <c r="C63" s="57" t="str">
        <f>IF(NOT(ISBLANK(E!C12)),(E!C12),"")</f>
        <v/>
      </c>
      <c r="D63" s="43" t="str">
        <f t="shared" si="9"/>
        <v/>
      </c>
      <c r="E63" s="47" t="str">
        <f t="shared" si="1"/>
        <v/>
      </c>
    </row>
    <row r="64" spans="2:5" x14ac:dyDescent="0.25">
      <c r="B64" s="56" t="str">
        <f>IF(NOT(ISBLANK(E!B13)),(E!B13),"")</f>
        <v/>
      </c>
      <c r="C64" s="57" t="str">
        <f>IF(NOT(ISBLANK(E!C13)),(E!C13),"")</f>
        <v/>
      </c>
      <c r="D64" s="43" t="str">
        <f t="shared" si="9"/>
        <v/>
      </c>
      <c r="E64" s="47" t="str">
        <f t="shared" si="1"/>
        <v/>
      </c>
    </row>
    <row r="65" spans="2:5" x14ac:dyDescent="0.25">
      <c r="B65" s="56" t="str">
        <f>IF(NOT(ISBLANK(E!B14)),(E!B14),"")</f>
        <v/>
      </c>
      <c r="C65" s="57" t="str">
        <f>IF(NOT(ISBLANK(E!C14)),(E!C14),"")</f>
        <v/>
      </c>
      <c r="D65" s="43" t="str">
        <f t="shared" si="9"/>
        <v/>
      </c>
      <c r="E65" s="47" t="str">
        <f t="shared" si="1"/>
        <v/>
      </c>
    </row>
    <row r="66" spans="2:5" x14ac:dyDescent="0.25">
      <c r="B66" s="56" t="str">
        <f>IF(NOT(ISBLANK(E!B15)),(E!B15),"")</f>
        <v/>
      </c>
      <c r="C66" s="57" t="str">
        <f>IF(NOT(ISBLANK(E!C15)),(E!C15),"")</f>
        <v/>
      </c>
      <c r="D66" s="43" t="str">
        <f t="shared" si="9"/>
        <v/>
      </c>
      <c r="E66" s="47" t="str">
        <f t="shared" si="1"/>
        <v/>
      </c>
    </row>
    <row r="67" spans="2:5" x14ac:dyDescent="0.25">
      <c r="B67" s="56" t="str">
        <f>IF(NOT(ISBLANK(E!B16)),(E!B16),"")</f>
        <v/>
      </c>
      <c r="C67" s="57" t="str">
        <f>IF(NOT(ISBLANK(E!C16)),(E!C16),"")</f>
        <v/>
      </c>
      <c r="D67" s="43" t="str">
        <f t="shared" si="9"/>
        <v/>
      </c>
      <c r="E67" s="47" t="str">
        <f t="shared" si="1"/>
        <v/>
      </c>
    </row>
  </sheetData>
  <dataValidations count="1">
    <dataValidation type="list" showInputMessage="1" showErrorMessage="1" sqref="E4:E67" xr:uid="{00000000-0002-0000-0900-000000000000}">
      <formula1>$G$1:$G$3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B1:AA22"/>
  <sheetViews>
    <sheetView showGridLines="0" zoomScale="75" zoomScaleNormal="75" workbookViewId="0">
      <selection activeCell="J8" sqref="J8"/>
    </sheetView>
  </sheetViews>
  <sheetFormatPr defaultRowHeight="15" x14ac:dyDescent="0.25"/>
  <cols>
    <col min="3" max="3" width="13.85546875" customWidth="1"/>
    <col min="4" max="4" width="22.5703125" customWidth="1"/>
    <col min="5" max="5" width="0" hidden="1" customWidth="1"/>
    <col min="6" max="6" width="15.85546875" customWidth="1"/>
    <col min="7" max="7" width="2.7109375" customWidth="1"/>
    <col min="8" max="8" width="15.85546875" customWidth="1"/>
    <col min="9" max="9" width="82.5703125" customWidth="1"/>
    <col min="10" max="10" width="26.42578125" customWidth="1"/>
    <col min="11" max="11" width="21.85546875" style="1" customWidth="1"/>
    <col min="12" max="12" width="13.7109375" style="1" customWidth="1"/>
    <col min="13" max="13" width="89.28515625" style="1" customWidth="1"/>
    <col min="14" max="15" width="3.28515625" customWidth="1"/>
    <col min="17" max="19" width="14.7109375" customWidth="1"/>
    <col min="20" max="27" width="10.28515625" customWidth="1"/>
  </cols>
  <sheetData>
    <row r="1" spans="2:27" x14ac:dyDescent="0.25">
      <c r="G1" s="3"/>
      <c r="H1" s="11"/>
      <c r="I1" s="4" t="s">
        <v>0</v>
      </c>
      <c r="J1" s="4" t="s">
        <v>1</v>
      </c>
      <c r="K1" s="4" t="s">
        <v>32</v>
      </c>
      <c r="L1" s="4" t="s">
        <v>19</v>
      </c>
      <c r="M1" s="5" t="s">
        <v>20</v>
      </c>
      <c r="P1" s="15"/>
      <c r="Q1" s="15"/>
      <c r="R1" s="15"/>
      <c r="S1" s="15"/>
    </row>
    <row r="2" spans="2:27" ht="58.5" customHeight="1" x14ac:dyDescent="0.25">
      <c r="C2" s="8"/>
      <c r="D2" s="2" t="s">
        <v>2</v>
      </c>
      <c r="E2" s="2" t="s">
        <v>29</v>
      </c>
      <c r="G2" s="3"/>
      <c r="H2" s="12">
        <f ca="1">Name1</f>
        <v>0</v>
      </c>
      <c r="I2" s="60" t="str">
        <f>LIST!C4</f>
        <v>Late meeting notices</v>
      </c>
      <c r="J2" s="61" t="s">
        <v>11</v>
      </c>
      <c r="K2" s="23"/>
      <c r="L2" s="66" t="s">
        <v>30</v>
      </c>
      <c r="M2" s="24"/>
      <c r="N2" s="7" t="str">
        <f>VLOOKUP(J2,$D$2:$E$10,2,FALSE)</f>
        <v>MUDA!C3</v>
      </c>
      <c r="O2" s="7"/>
      <c r="P2" s="15"/>
      <c r="Q2" s="16" t="s">
        <v>30</v>
      </c>
      <c r="R2" s="16"/>
      <c r="S2" s="16"/>
    </row>
    <row r="3" spans="2:27" ht="58.5" customHeight="1" x14ac:dyDescent="0.25">
      <c r="B3" s="25" t="s">
        <v>3</v>
      </c>
      <c r="C3" s="8"/>
      <c r="D3" s="2" t="s">
        <v>11</v>
      </c>
      <c r="E3" s="2" t="s">
        <v>21</v>
      </c>
      <c r="G3" s="3"/>
      <c r="H3" s="12"/>
      <c r="I3" s="64" t="str">
        <f>LIST!C14</f>
        <v>Meeting setting/mode - always "in-person" &amp; in Manchester</v>
      </c>
      <c r="J3" s="63" t="s">
        <v>12</v>
      </c>
      <c r="K3" s="22"/>
      <c r="L3" s="67" t="s">
        <v>30</v>
      </c>
      <c r="M3" s="18"/>
      <c r="N3" s="7" t="str">
        <f>VLOOKUP(J3,$D$2:$E$10,2,FALSE)</f>
        <v>MUDA!C4</v>
      </c>
      <c r="O3" s="7"/>
      <c r="P3" s="15"/>
      <c r="Q3" s="16" t="s">
        <v>31</v>
      </c>
      <c r="R3" s="16"/>
      <c r="S3" s="16"/>
    </row>
    <row r="4" spans="2:27" ht="58.5" customHeight="1" x14ac:dyDescent="0.25">
      <c r="B4" s="25" t="s">
        <v>4</v>
      </c>
      <c r="C4" s="8"/>
      <c r="D4" s="2" t="s">
        <v>12</v>
      </c>
      <c r="E4" s="2" t="s">
        <v>22</v>
      </c>
      <c r="G4" s="3"/>
      <c r="H4" s="13"/>
      <c r="I4" s="60" t="str">
        <f>LIST!C28</f>
        <v>Not taking advantage of member knowledge for presentations</v>
      </c>
      <c r="J4" s="61" t="s">
        <v>14</v>
      </c>
      <c r="K4" s="6"/>
      <c r="L4" s="66" t="s">
        <v>30</v>
      </c>
      <c r="M4" s="14"/>
      <c r="N4" s="7" t="str">
        <f t="shared" ref="N4:N11" si="0">VLOOKUP(J4,$D$2:$E$11,2,FALSE)</f>
        <v>MUDA!C6</v>
      </c>
      <c r="O4" s="7"/>
      <c r="P4" s="15"/>
      <c r="Q4" s="15"/>
      <c r="R4" s="15"/>
      <c r="S4" s="15"/>
    </row>
    <row r="5" spans="2:27" ht="58.5" customHeight="1" x14ac:dyDescent="0.25">
      <c r="B5" s="25" t="s">
        <v>5</v>
      </c>
      <c r="C5" s="8"/>
      <c r="D5" s="2" t="s">
        <v>13</v>
      </c>
      <c r="E5" s="2" t="s">
        <v>23</v>
      </c>
      <c r="G5" s="3"/>
      <c r="H5" s="12"/>
      <c r="I5" s="64" t="str">
        <f>LIST!C37</f>
        <v>Meeting locations not convenient for everyone</v>
      </c>
      <c r="J5" s="63" t="s">
        <v>15</v>
      </c>
      <c r="K5" s="22"/>
      <c r="L5" s="67" t="s">
        <v>31</v>
      </c>
      <c r="M5" s="18"/>
      <c r="N5" s="7" t="str">
        <f t="shared" si="0"/>
        <v>MUDA!C7</v>
      </c>
      <c r="O5" s="7"/>
    </row>
    <row r="6" spans="2:27" ht="58.5" customHeight="1" x14ac:dyDescent="0.25">
      <c r="B6" s="25" t="s">
        <v>6</v>
      </c>
      <c r="C6" s="8"/>
      <c r="D6" s="2" t="s">
        <v>14</v>
      </c>
      <c r="E6" s="2" t="s">
        <v>24</v>
      </c>
      <c r="G6" s="3"/>
      <c r="H6" s="13"/>
      <c r="I6" s="65" t="str">
        <f>LIST!C38</f>
        <v>Offer other formats (webinar) that are remote and accommodate the geography of the chapter</v>
      </c>
      <c r="J6" s="61" t="s">
        <v>15</v>
      </c>
      <c r="K6" s="6"/>
      <c r="L6" s="66" t="s">
        <v>30</v>
      </c>
      <c r="M6" s="14"/>
      <c r="N6" s="7" t="str">
        <f t="shared" si="0"/>
        <v>MUDA!C7</v>
      </c>
      <c r="O6" s="7"/>
    </row>
    <row r="7" spans="2:27" ht="58.5" customHeight="1" x14ac:dyDescent="0.25">
      <c r="B7" s="25" t="s">
        <v>7</v>
      </c>
      <c r="C7" s="8"/>
      <c r="D7" s="2" t="s">
        <v>15</v>
      </c>
      <c r="E7" s="2" t="s">
        <v>25</v>
      </c>
      <c r="G7" s="3"/>
      <c r="H7" s="12"/>
      <c r="I7" s="62" t="str">
        <f>LIST!C60</f>
        <v>Meeting registration process</v>
      </c>
      <c r="J7" s="63" t="s">
        <v>18</v>
      </c>
      <c r="K7" s="22"/>
      <c r="L7" s="67" t="s">
        <v>30</v>
      </c>
      <c r="M7" s="18"/>
      <c r="N7" s="7" t="str">
        <f t="shared" si="0"/>
        <v>MUDA!C10</v>
      </c>
      <c r="O7" s="7"/>
    </row>
    <row r="8" spans="2:27" ht="58.5" customHeight="1" x14ac:dyDescent="0.25">
      <c r="B8" s="25" t="s">
        <v>8</v>
      </c>
      <c r="D8" s="10" t="s">
        <v>16</v>
      </c>
      <c r="E8" s="2" t="s">
        <v>26</v>
      </c>
      <c r="G8" s="3"/>
      <c r="H8" s="13"/>
      <c r="I8" s="26"/>
      <c r="J8" s="61" t="s">
        <v>2</v>
      </c>
      <c r="K8" s="6"/>
      <c r="L8" s="6"/>
      <c r="M8" s="14"/>
      <c r="N8" s="7" t="str">
        <f t="shared" si="0"/>
        <v>MUDA!C2</v>
      </c>
      <c r="O8" s="7"/>
    </row>
    <row r="9" spans="2:27" ht="58.5" customHeight="1" x14ac:dyDescent="0.25">
      <c r="B9" s="25" t="s">
        <v>9</v>
      </c>
      <c r="D9" s="10" t="s">
        <v>17</v>
      </c>
      <c r="E9" s="2" t="s">
        <v>27</v>
      </c>
      <c r="G9" s="3"/>
      <c r="H9" s="12"/>
      <c r="I9" s="27"/>
      <c r="J9" s="63" t="s">
        <v>2</v>
      </c>
      <c r="K9" s="22"/>
      <c r="L9" s="17"/>
      <c r="M9" s="18"/>
      <c r="N9" s="7" t="str">
        <f t="shared" si="0"/>
        <v>MUDA!C2</v>
      </c>
      <c r="O9" s="7"/>
    </row>
    <row r="10" spans="2:27" ht="58.5" customHeight="1" x14ac:dyDescent="0.25">
      <c r="B10" s="25" t="s">
        <v>10</v>
      </c>
      <c r="D10" s="10" t="s">
        <v>18</v>
      </c>
      <c r="E10" s="2" t="s">
        <v>28</v>
      </c>
      <c r="G10" s="3"/>
      <c r="H10" s="13"/>
      <c r="I10" s="26"/>
      <c r="J10" s="61" t="s">
        <v>2</v>
      </c>
      <c r="K10" s="6"/>
      <c r="L10" s="6"/>
      <c r="M10" s="14"/>
      <c r="N10" s="7" t="str">
        <f t="shared" si="0"/>
        <v>MUDA!C2</v>
      </c>
      <c r="O10" s="7"/>
    </row>
    <row r="11" spans="2:27" ht="58.5" customHeight="1" x14ac:dyDescent="0.25">
      <c r="G11" s="3"/>
      <c r="H11" s="12"/>
      <c r="I11" s="28"/>
      <c r="J11" s="63" t="s">
        <v>2</v>
      </c>
      <c r="K11" s="22"/>
      <c r="L11" s="19"/>
      <c r="M11" s="18"/>
      <c r="N11" s="7" t="str">
        <f t="shared" si="0"/>
        <v>MUDA!C2</v>
      </c>
      <c r="O11" s="7"/>
    </row>
    <row r="12" spans="2:27" x14ac:dyDescent="0.25">
      <c r="H12" s="3"/>
      <c r="M12"/>
    </row>
    <row r="13" spans="2:27" ht="63.95" customHeight="1" x14ac:dyDescent="0.25">
      <c r="K13" s="3"/>
      <c r="L13" s="3"/>
      <c r="M13"/>
      <c r="T13" s="9"/>
      <c r="U13" s="9"/>
      <c r="X13" s="9"/>
      <c r="Y13" s="9"/>
      <c r="Z13" s="9"/>
      <c r="AA13" s="9"/>
    </row>
    <row r="14" spans="2:27" ht="15" customHeight="1" x14ac:dyDescent="0.25">
      <c r="K14" s="3"/>
      <c r="L14" s="3"/>
      <c r="M14"/>
      <c r="V14" s="16" t="s">
        <v>3</v>
      </c>
      <c r="W14" s="20">
        <f>COUNTIF(J$2:J$11,"DEFECTS")/10</f>
        <v>0.1</v>
      </c>
    </row>
    <row r="15" spans="2:27" ht="15" customHeight="1" x14ac:dyDescent="0.25">
      <c r="K15" s="3"/>
      <c r="L15" s="3"/>
      <c r="M15"/>
      <c r="V15" s="21">
        <v>0</v>
      </c>
      <c r="W15" s="20">
        <f>COUNTIF(J$2:J$11,"OVERPRODUCTION")/10</f>
        <v>0.1</v>
      </c>
    </row>
    <row r="16" spans="2:27" ht="15" customHeight="1" x14ac:dyDescent="0.25">
      <c r="K16" s="3"/>
      <c r="L16" s="3"/>
      <c r="M16"/>
      <c r="V16" s="16" t="s">
        <v>5</v>
      </c>
      <c r="W16" s="20">
        <f>COUNTIF(J$2:J$11,"WAITING")/10</f>
        <v>0</v>
      </c>
    </row>
    <row r="17" spans="11:23" ht="15" customHeight="1" x14ac:dyDescent="0.25">
      <c r="K17" s="3"/>
      <c r="L17" s="3"/>
      <c r="M17"/>
      <c r="V17" s="16" t="s">
        <v>6</v>
      </c>
      <c r="W17" s="20">
        <f>COUNTIF(J$2:J$11,"NON-UTILIZED TALENT")/10</f>
        <v>0.1</v>
      </c>
    </row>
    <row r="18" spans="11:23" ht="15" customHeight="1" x14ac:dyDescent="0.25">
      <c r="K18" s="3"/>
      <c r="L18" s="3"/>
      <c r="M18"/>
      <c r="V18" s="16" t="s">
        <v>7</v>
      </c>
      <c r="W18" s="20">
        <f>COUNTIF(J$2:J$11,"TRANSPORTATION")/10</f>
        <v>0.2</v>
      </c>
    </row>
    <row r="19" spans="11:23" ht="15" customHeight="1" x14ac:dyDescent="0.25">
      <c r="K19"/>
      <c r="L19"/>
      <c r="M19"/>
      <c r="V19" s="16" t="s">
        <v>8</v>
      </c>
      <c r="W19" s="20">
        <f>COUNTIF(J$2:J$11,"INVENTORY")/10</f>
        <v>0</v>
      </c>
    </row>
    <row r="20" spans="11:23" ht="15" customHeight="1" x14ac:dyDescent="0.25">
      <c r="K20"/>
      <c r="L20"/>
      <c r="V20" s="16" t="s">
        <v>9</v>
      </c>
      <c r="W20" s="20">
        <f>COUNTIF(J$2:J$11,"MOTION")/10</f>
        <v>0</v>
      </c>
    </row>
    <row r="21" spans="11:23" ht="15" customHeight="1" x14ac:dyDescent="0.25">
      <c r="K21"/>
      <c r="L21"/>
      <c r="V21" s="16" t="s">
        <v>10</v>
      </c>
      <c r="W21" s="20">
        <f>COUNTIF(J$2:J$11,"EXTRA-PROCESSING")/10</f>
        <v>0.1</v>
      </c>
    </row>
    <row r="22" spans="11:23" ht="15" customHeight="1" x14ac:dyDescent="0.25"/>
  </sheetData>
  <dataValidations count="2">
    <dataValidation type="list" showInputMessage="1" showErrorMessage="1" sqref="L2:L11" xr:uid="{00000000-0002-0000-0A00-000000000000}">
      <formula1>$Q$1:$Q$3</formula1>
    </dataValidation>
    <dataValidation type="list" allowBlank="1" showInputMessage="1" showErrorMessage="1" sqref="J2:J11" xr:uid="{33DAC8B6-40D9-487E-A66C-7A0B0BA854E9}">
      <formula1>$D$2:$D$10</formula1>
    </dataValidation>
  </dataValidation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23"/>
  <sheetViews>
    <sheetView showGridLines="0" zoomScale="121" zoomScaleNormal="121" workbookViewId="0">
      <selection sqref="A1:F1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 s="15"/>
      <c r="F3"/>
    </row>
    <row r="4" spans="1:6" ht="22.5" customHeight="1" x14ac:dyDescent="0.25">
      <c r="A4" s="71" t="s">
        <v>3</v>
      </c>
      <c r="B4" s="72" t="s">
        <v>38</v>
      </c>
      <c r="C4" s="73" t="s">
        <v>39</v>
      </c>
      <c r="D4" s="50" t="s">
        <v>40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42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44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x14ac:dyDescent="0.2">
      <c r="A9" s="42"/>
      <c r="B9" s="37" t="s">
        <v>41</v>
      </c>
      <c r="C9" s="53" t="s">
        <v>95</v>
      </c>
      <c r="D9" s="76"/>
      <c r="E9" s="77"/>
    </row>
    <row r="10" spans="1:6" ht="30" x14ac:dyDescent="0.2">
      <c r="A10" s="42"/>
      <c r="B10" s="41" t="s">
        <v>43</v>
      </c>
      <c r="C10" s="54" t="s">
        <v>97</v>
      </c>
      <c r="D10" s="74"/>
      <c r="E10" s="75"/>
    </row>
    <row r="11" spans="1:6" ht="30" x14ac:dyDescent="0.2">
      <c r="A11" s="42"/>
      <c r="B11" s="37" t="s">
        <v>43</v>
      </c>
      <c r="C11" s="55" t="s">
        <v>98</v>
      </c>
      <c r="D11" s="76"/>
      <c r="E11" s="77"/>
    </row>
    <row r="12" spans="1:6" x14ac:dyDescent="0.2">
      <c r="A12" s="42"/>
      <c r="B12" s="41"/>
      <c r="C12" s="54"/>
      <c r="D12" s="74"/>
      <c r="E12" s="75"/>
    </row>
    <row r="13" spans="1:6" x14ac:dyDescent="0.2">
      <c r="A13" s="42"/>
      <c r="C13" s="40"/>
      <c r="D13" s="76"/>
      <c r="E13" s="77"/>
    </row>
    <row r="14" spans="1:6" x14ac:dyDescent="0.2">
      <c r="A14" s="42"/>
      <c r="B14" s="41"/>
      <c r="C14" s="39"/>
      <c r="D14" s="74"/>
      <c r="E14" s="75"/>
    </row>
    <row r="15" spans="1:6" x14ac:dyDescent="0.2">
      <c r="A15" s="42"/>
      <c r="C15" s="40"/>
      <c r="D15" s="76"/>
      <c r="E15" s="77"/>
    </row>
    <row r="16" spans="1:6" x14ac:dyDescent="0.2">
      <c r="A16" s="42"/>
      <c r="B16" s="41"/>
      <c r="C16" s="39"/>
      <c r="D16" s="78"/>
      <c r="E16" s="79"/>
    </row>
    <row r="21" spans="4:7" ht="15.75" x14ac:dyDescent="0.25">
      <c r="D21"/>
      <c r="E21"/>
      <c r="F21"/>
      <c r="G21"/>
    </row>
    <row r="22" spans="4:7" ht="15.75" x14ac:dyDescent="0.25">
      <c r="D22"/>
      <c r="E22"/>
      <c r="F22"/>
      <c r="G22"/>
    </row>
    <row r="23" spans="4:7" ht="15.75" x14ac:dyDescent="0.25">
      <c r="D23"/>
      <c r="E23"/>
      <c r="F23"/>
      <c r="G23"/>
    </row>
  </sheetData>
  <mergeCells count="15">
    <mergeCell ref="D14:E14"/>
    <mergeCell ref="D15:E15"/>
    <mergeCell ref="D16:E16"/>
    <mergeCell ref="D8:E8"/>
    <mergeCell ref="D9:E9"/>
    <mergeCell ref="D10:E10"/>
    <mergeCell ref="D11:E11"/>
    <mergeCell ref="D12:E12"/>
    <mergeCell ref="D13:E13"/>
    <mergeCell ref="A1:F1"/>
    <mergeCell ref="A2:B2"/>
    <mergeCell ref="C2:D2"/>
    <mergeCell ref="A4:A6"/>
    <mergeCell ref="B4:B6"/>
    <mergeCell ref="C4:C6"/>
  </mergeCells>
  <conditionalFormatting sqref="B10">
    <cfRule type="colorScale" priority="13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  <cfRule type="expression" dxfId="67" priority="10">
      <formula>$B10="HIGH"</formula>
    </cfRule>
  </conditionalFormatting>
  <conditionalFormatting sqref="B9">
    <cfRule type="expression" dxfId="66" priority="11">
      <formula>$B9="HIGH"</formula>
    </cfRule>
  </conditionalFormatting>
  <conditionalFormatting sqref="B11">
    <cfRule type="expression" dxfId="65" priority="9">
      <formula>$B11="HIGH"</formula>
    </cfRule>
  </conditionalFormatting>
  <conditionalFormatting sqref="B13">
    <cfRule type="expression" dxfId="64" priority="8">
      <formula>$B13="HIGH"</formula>
    </cfRule>
  </conditionalFormatting>
  <conditionalFormatting sqref="B15">
    <cfRule type="expression" dxfId="63" priority="7">
      <formula>$B15="HIGH"</formula>
    </cfRule>
  </conditionalFormatting>
  <conditionalFormatting sqref="B12">
    <cfRule type="expression" dxfId="62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61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60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100-000000000000}">
      <formula1>$E$3:$E$6</formula1>
    </dataValidation>
  </dataValidations>
  <hyperlinks>
    <hyperlink ref="A2:B2" location="INTRO!A1" display="[RETURN]" xr:uid="{00000000-0004-0000-01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16"/>
  <sheetViews>
    <sheetView showGridLines="0" zoomScale="121" zoomScaleNormal="121" workbookViewId="0">
      <selection activeCell="D19" sqref="D19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4</v>
      </c>
      <c r="B4" s="72" t="s">
        <v>88</v>
      </c>
      <c r="C4" s="73" t="s">
        <v>52</v>
      </c>
      <c r="D4" s="50" t="s">
        <v>51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50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49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ht="45" x14ac:dyDescent="0.2">
      <c r="B9" s="37" t="s">
        <v>43</v>
      </c>
      <c r="C9" s="53" t="s">
        <v>89</v>
      </c>
      <c r="D9" s="76"/>
      <c r="E9" s="77"/>
    </row>
    <row r="10" spans="1:6" ht="30" x14ac:dyDescent="0.2">
      <c r="B10" s="41" t="s">
        <v>45</v>
      </c>
      <c r="C10" s="54" t="s">
        <v>99</v>
      </c>
      <c r="D10" s="74"/>
      <c r="E10" s="75"/>
    </row>
    <row r="11" spans="1:6" ht="45" x14ac:dyDescent="0.2">
      <c r="B11" s="37" t="s">
        <v>41</v>
      </c>
      <c r="C11" s="55" t="s">
        <v>100</v>
      </c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59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58" priority="11">
      <formula>$B9="HIGH"</formula>
    </cfRule>
  </conditionalFormatting>
  <conditionalFormatting sqref="B11">
    <cfRule type="expression" dxfId="57" priority="9">
      <formula>$B11="HIGH"</formula>
    </cfRule>
  </conditionalFormatting>
  <conditionalFormatting sqref="B13">
    <cfRule type="expression" dxfId="56" priority="8">
      <formula>$B13="HIGH"</formula>
    </cfRule>
  </conditionalFormatting>
  <conditionalFormatting sqref="B15">
    <cfRule type="expression" dxfId="55" priority="7">
      <formula>$B15="HIGH"</formula>
    </cfRule>
  </conditionalFormatting>
  <conditionalFormatting sqref="B12">
    <cfRule type="expression" dxfId="54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53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52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200-000000000000}">
      <formula1>$E$3:$E$6</formula1>
    </dataValidation>
  </dataValidations>
  <hyperlinks>
    <hyperlink ref="A2:B2" location="INTRO!A1" display="[RETURN]" xr:uid="{00000000-0004-0000-02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16"/>
  <sheetViews>
    <sheetView showGridLines="0" zoomScale="121" zoomScaleNormal="121" workbookViewId="0">
      <selection activeCell="C9" sqref="C9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5</v>
      </c>
      <c r="B4" s="72" t="s">
        <v>57</v>
      </c>
      <c r="C4" s="73" t="s">
        <v>56</v>
      </c>
      <c r="D4" s="50" t="s">
        <v>55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54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53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ht="43.5" customHeight="1" x14ac:dyDescent="0.2">
      <c r="B9" s="37" t="s">
        <v>43</v>
      </c>
      <c r="C9" s="58" t="s">
        <v>90</v>
      </c>
      <c r="D9" s="82" t="s">
        <v>101</v>
      </c>
      <c r="E9" s="83"/>
    </row>
    <row r="10" spans="1:6" x14ac:dyDescent="0.2">
      <c r="B10" s="41"/>
      <c r="C10" s="54"/>
      <c r="D10" s="74"/>
      <c r="E10" s="75"/>
    </row>
    <row r="11" spans="1:6" x14ac:dyDescent="0.2">
      <c r="C11" s="40"/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51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50" priority="11">
      <formula>$B9="HIGH"</formula>
    </cfRule>
  </conditionalFormatting>
  <conditionalFormatting sqref="B11">
    <cfRule type="expression" dxfId="49" priority="9">
      <formula>$B11="HIGH"</formula>
    </cfRule>
  </conditionalFormatting>
  <conditionalFormatting sqref="B13">
    <cfRule type="expression" dxfId="48" priority="8">
      <formula>$B13="HIGH"</formula>
    </cfRule>
  </conditionalFormatting>
  <conditionalFormatting sqref="B15">
    <cfRule type="expression" dxfId="47" priority="7">
      <formula>$B15="HIGH"</formula>
    </cfRule>
  </conditionalFormatting>
  <conditionalFormatting sqref="B12">
    <cfRule type="expression" dxfId="46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45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44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300-000000000000}">
      <formula1>$E$3:$E$6</formula1>
    </dataValidation>
  </dataValidations>
  <hyperlinks>
    <hyperlink ref="A2:B2" location="INTRO!A1" display="[RETURN]" xr:uid="{00000000-0004-0000-03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16"/>
  <sheetViews>
    <sheetView showGridLines="0" topLeftCell="A4" zoomScale="121" zoomScaleNormal="121" workbookViewId="0">
      <selection activeCell="C20" sqref="C19:C20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6</v>
      </c>
      <c r="B4" s="72" t="s">
        <v>62</v>
      </c>
      <c r="C4" s="73" t="s">
        <v>61</v>
      </c>
      <c r="D4" s="50" t="s">
        <v>60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59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58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ht="45" x14ac:dyDescent="0.2">
      <c r="B9" s="37" t="s">
        <v>41</v>
      </c>
      <c r="C9" s="53" t="s">
        <v>91</v>
      </c>
      <c r="D9" s="76"/>
      <c r="E9" s="77"/>
    </row>
    <row r="10" spans="1:6" ht="60" x14ac:dyDescent="0.2">
      <c r="B10" s="41" t="s">
        <v>43</v>
      </c>
      <c r="C10" s="54" t="s">
        <v>102</v>
      </c>
      <c r="D10" s="74"/>
      <c r="E10" s="75"/>
    </row>
    <row r="11" spans="1:6" ht="45" x14ac:dyDescent="0.2">
      <c r="B11" s="37" t="s">
        <v>43</v>
      </c>
      <c r="C11" s="55" t="s">
        <v>103</v>
      </c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43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42" priority="11">
      <formula>$B9="HIGH"</formula>
    </cfRule>
  </conditionalFormatting>
  <conditionalFormatting sqref="B11">
    <cfRule type="expression" dxfId="41" priority="9">
      <formula>$B11="HIGH"</formula>
    </cfRule>
  </conditionalFormatting>
  <conditionalFormatting sqref="B13">
    <cfRule type="expression" dxfId="40" priority="8">
      <formula>$B13="HIGH"</formula>
    </cfRule>
  </conditionalFormatting>
  <conditionalFormatting sqref="B15">
    <cfRule type="expression" dxfId="39" priority="7">
      <formula>$B15="HIGH"</formula>
    </cfRule>
  </conditionalFormatting>
  <conditionalFormatting sqref="B12">
    <cfRule type="expression" dxfId="38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37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36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400-000000000000}">
      <formula1>$E$3:$E$6</formula1>
    </dataValidation>
  </dataValidations>
  <hyperlinks>
    <hyperlink ref="A2:B2" location="INTRO!A1" display="[RETURN]" xr:uid="{00000000-0004-0000-04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F16"/>
  <sheetViews>
    <sheetView showGridLines="0" zoomScale="121" zoomScaleNormal="121" workbookViewId="0">
      <selection activeCell="C17" sqref="C17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7</v>
      </c>
      <c r="B4" s="72" t="s">
        <v>67</v>
      </c>
      <c r="C4" s="73" t="s">
        <v>66</v>
      </c>
      <c r="D4" s="50" t="s">
        <v>65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64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63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ht="30" x14ac:dyDescent="0.2">
      <c r="B9" s="37" t="s">
        <v>43</v>
      </c>
      <c r="C9" s="53" t="s">
        <v>92</v>
      </c>
      <c r="D9" s="76"/>
      <c r="E9" s="77"/>
    </row>
    <row r="10" spans="1:6" ht="30" x14ac:dyDescent="0.2">
      <c r="B10" s="41" t="s">
        <v>41</v>
      </c>
      <c r="C10" s="54" t="s">
        <v>93</v>
      </c>
      <c r="D10" s="74"/>
      <c r="E10" s="75"/>
    </row>
    <row r="11" spans="1:6" ht="67.5" customHeight="1" x14ac:dyDescent="0.2">
      <c r="B11" s="37" t="s">
        <v>41</v>
      </c>
      <c r="C11" s="59" t="s">
        <v>104</v>
      </c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35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34" priority="11">
      <formula>$B9="HIGH"</formula>
    </cfRule>
  </conditionalFormatting>
  <conditionalFormatting sqref="B11">
    <cfRule type="expression" dxfId="33" priority="9">
      <formula>$B11="HIGH"</formula>
    </cfRule>
  </conditionalFormatting>
  <conditionalFormatting sqref="B13">
    <cfRule type="expression" dxfId="32" priority="8">
      <formula>$B13="HIGH"</formula>
    </cfRule>
  </conditionalFormatting>
  <conditionalFormatting sqref="B15">
    <cfRule type="expression" dxfId="31" priority="7">
      <formula>$B15="HIGH"</formula>
    </cfRule>
  </conditionalFormatting>
  <conditionalFormatting sqref="B12">
    <cfRule type="expression" dxfId="30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29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28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500-000000000000}">
      <formula1>$E$3:$E$6</formula1>
    </dataValidation>
  </dataValidations>
  <hyperlinks>
    <hyperlink ref="A2:B2" location="INTRO!A1" display="[RETURN]" xr:uid="{00000000-0004-0000-05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F16"/>
  <sheetViews>
    <sheetView showGridLines="0" zoomScale="121" zoomScaleNormal="121" workbookViewId="0">
      <selection activeCell="C15" sqref="C15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8</v>
      </c>
      <c r="B4" s="72" t="s">
        <v>72</v>
      </c>
      <c r="C4" s="73" t="s">
        <v>71</v>
      </c>
      <c r="D4" s="50" t="s">
        <v>70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69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68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x14ac:dyDescent="0.2">
      <c r="C9" s="53" t="s">
        <v>94</v>
      </c>
      <c r="D9" s="76"/>
      <c r="E9" s="77"/>
    </row>
    <row r="10" spans="1:6" x14ac:dyDescent="0.2">
      <c r="B10" s="41"/>
      <c r="C10" s="39"/>
      <c r="D10" s="74"/>
      <c r="E10" s="75"/>
    </row>
    <row r="11" spans="1:6" x14ac:dyDescent="0.2">
      <c r="C11" s="40"/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27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26" priority="11">
      <formula>$B9="HIGH"</formula>
    </cfRule>
  </conditionalFormatting>
  <conditionalFormatting sqref="B11">
    <cfRule type="expression" dxfId="25" priority="9">
      <formula>$B11="HIGH"</formula>
    </cfRule>
  </conditionalFormatting>
  <conditionalFormatting sqref="B13">
    <cfRule type="expression" dxfId="24" priority="8">
      <formula>$B13="HIGH"</formula>
    </cfRule>
  </conditionalFormatting>
  <conditionalFormatting sqref="B15">
    <cfRule type="expression" dxfId="23" priority="7">
      <formula>$B15="HIGH"</formula>
    </cfRule>
  </conditionalFormatting>
  <conditionalFormatting sqref="B12">
    <cfRule type="expression" dxfId="22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21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20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600-000000000000}">
      <formula1>$E$3:$E$6</formula1>
    </dataValidation>
  </dataValidations>
  <hyperlinks>
    <hyperlink ref="A2:B2" location="INTRO!A1" display="[RETURN]" xr:uid="{00000000-0004-0000-06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F16"/>
  <sheetViews>
    <sheetView showGridLines="0" zoomScale="121" zoomScaleNormal="121" workbookViewId="0">
      <selection activeCell="C9" sqref="C9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9</v>
      </c>
      <c r="B4" s="72" t="s">
        <v>76</v>
      </c>
      <c r="C4" s="73" t="s">
        <v>86</v>
      </c>
      <c r="D4" s="50" t="s">
        <v>75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74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73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x14ac:dyDescent="0.2">
      <c r="C9" s="53" t="s">
        <v>94</v>
      </c>
      <c r="D9" s="76"/>
      <c r="E9" s="77"/>
    </row>
    <row r="10" spans="1:6" x14ac:dyDescent="0.2">
      <c r="B10" s="41"/>
      <c r="C10" s="39"/>
      <c r="D10" s="74"/>
      <c r="E10" s="75"/>
    </row>
    <row r="11" spans="1:6" x14ac:dyDescent="0.2">
      <c r="C11" s="40"/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19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18" priority="11">
      <formula>$B9="HIGH"</formula>
    </cfRule>
  </conditionalFormatting>
  <conditionalFormatting sqref="B11">
    <cfRule type="expression" dxfId="17" priority="9">
      <formula>$B11="HIGH"</formula>
    </cfRule>
  </conditionalFormatting>
  <conditionalFormatting sqref="B13">
    <cfRule type="expression" dxfId="16" priority="8">
      <formula>$B13="HIGH"</formula>
    </cfRule>
  </conditionalFormatting>
  <conditionalFormatting sqref="B15">
    <cfRule type="expression" dxfId="15" priority="7">
      <formula>$B15="HIGH"</formula>
    </cfRule>
  </conditionalFormatting>
  <conditionalFormatting sqref="B12">
    <cfRule type="expression" dxfId="14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13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12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700-000000000000}">
      <formula1>$E$3:$E$6</formula1>
    </dataValidation>
  </dataValidations>
  <hyperlinks>
    <hyperlink ref="A2:B2" location="INTRO!A1" display="[RETURN]" xr:uid="{00000000-0004-0000-07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F16"/>
  <sheetViews>
    <sheetView showGridLines="0" topLeftCell="A7" zoomScale="121" zoomScaleNormal="121" workbookViewId="0">
      <selection activeCell="C20" sqref="C20"/>
    </sheetView>
  </sheetViews>
  <sheetFormatPr defaultColWidth="13" defaultRowHeight="15" x14ac:dyDescent="0.2"/>
  <cols>
    <col min="1" max="1" width="4.7109375" style="37" customWidth="1"/>
    <col min="2" max="2" width="13.28515625" style="37" customWidth="1"/>
    <col min="3" max="3" width="26.140625" style="31" customWidth="1"/>
    <col min="4" max="4" width="32.42578125" style="31" customWidth="1"/>
    <col min="5" max="5" width="17.85546875" style="31" customWidth="1"/>
    <col min="6" max="6" width="30.28515625" style="31" customWidth="1"/>
    <col min="7" max="16384" width="13" style="31"/>
  </cols>
  <sheetData>
    <row r="1" spans="1:6" ht="32.1" customHeight="1" x14ac:dyDescent="0.2">
      <c r="A1" s="68" t="s">
        <v>33</v>
      </c>
      <c r="B1" s="68"/>
      <c r="C1" s="68"/>
      <c r="D1" s="68"/>
      <c r="E1" s="68"/>
      <c r="F1" s="68"/>
    </row>
    <row r="2" spans="1:6" ht="24.95" customHeight="1" x14ac:dyDescent="0.2">
      <c r="A2" s="69" t="s">
        <v>34</v>
      </c>
      <c r="B2" s="69"/>
      <c r="C2" s="70"/>
      <c r="D2" s="70"/>
      <c r="E2" s="32"/>
      <c r="F2" s="33"/>
    </row>
    <row r="3" spans="1:6" s="36" customFormat="1" ht="33" customHeight="1" x14ac:dyDescent="0.25">
      <c r="A3" s="34"/>
      <c r="B3" s="34" t="s">
        <v>35</v>
      </c>
      <c r="C3" s="34" t="s">
        <v>36</v>
      </c>
      <c r="D3" s="35" t="s">
        <v>37</v>
      </c>
      <c r="E3"/>
      <c r="F3"/>
    </row>
    <row r="4" spans="1:6" ht="22.5" customHeight="1" x14ac:dyDescent="0.25">
      <c r="A4" s="71" t="s">
        <v>10</v>
      </c>
      <c r="B4" s="72" t="s">
        <v>80</v>
      </c>
      <c r="C4" s="73" t="s">
        <v>87</v>
      </c>
      <c r="D4" s="50" t="s">
        <v>79</v>
      </c>
      <c r="E4" s="16" t="s">
        <v>41</v>
      </c>
      <c r="F4"/>
    </row>
    <row r="5" spans="1:6" ht="22.5" customHeight="1" x14ac:dyDescent="0.25">
      <c r="A5" s="71"/>
      <c r="B5" s="72"/>
      <c r="C5" s="73"/>
      <c r="D5" s="51" t="s">
        <v>78</v>
      </c>
      <c r="E5" s="16" t="s">
        <v>43</v>
      </c>
      <c r="F5"/>
    </row>
    <row r="6" spans="1:6" ht="22.5" customHeight="1" x14ac:dyDescent="0.25">
      <c r="A6" s="71"/>
      <c r="B6" s="72"/>
      <c r="C6" s="73"/>
      <c r="D6" s="52" t="s">
        <v>77</v>
      </c>
      <c r="E6" s="16" t="s">
        <v>45</v>
      </c>
      <c r="F6"/>
    </row>
    <row r="8" spans="1:6" x14ac:dyDescent="0.2">
      <c r="B8" s="38" t="s">
        <v>46</v>
      </c>
      <c r="C8" s="38" t="s">
        <v>47</v>
      </c>
      <c r="D8" s="80" t="s">
        <v>48</v>
      </c>
      <c r="E8" s="81"/>
    </row>
    <row r="9" spans="1:6" ht="30" x14ac:dyDescent="0.2">
      <c r="B9" s="37" t="s">
        <v>41</v>
      </c>
      <c r="C9" s="53" t="s">
        <v>96</v>
      </c>
      <c r="D9" s="76"/>
      <c r="E9" s="77"/>
    </row>
    <row r="10" spans="1:6" x14ac:dyDescent="0.2">
      <c r="B10" s="41"/>
      <c r="C10" s="39"/>
      <c r="D10" s="74"/>
      <c r="E10" s="75"/>
    </row>
    <row r="11" spans="1:6" x14ac:dyDescent="0.2">
      <c r="C11" s="40"/>
      <c r="D11" s="76"/>
      <c r="E11" s="77"/>
    </row>
    <row r="12" spans="1:6" x14ac:dyDescent="0.2">
      <c r="B12" s="41"/>
      <c r="C12" s="39"/>
      <c r="D12" s="74"/>
      <c r="E12" s="75"/>
    </row>
    <row r="13" spans="1:6" x14ac:dyDescent="0.2">
      <c r="C13" s="40"/>
      <c r="D13" s="76"/>
      <c r="E13" s="77"/>
    </row>
    <row r="14" spans="1:6" x14ac:dyDescent="0.2">
      <c r="B14" s="41"/>
      <c r="C14" s="39"/>
      <c r="D14" s="74"/>
      <c r="E14" s="75"/>
    </row>
    <row r="15" spans="1:6" x14ac:dyDescent="0.2">
      <c r="C15" s="40"/>
      <c r="D15" s="76"/>
      <c r="E15" s="77"/>
    </row>
    <row r="16" spans="1:6" x14ac:dyDescent="0.2">
      <c r="B16" s="41"/>
      <c r="C16" s="39"/>
      <c r="D16" s="78"/>
      <c r="E16" s="79"/>
    </row>
  </sheetData>
  <mergeCells count="15">
    <mergeCell ref="A1:F1"/>
    <mergeCell ref="A2:B2"/>
    <mergeCell ref="C2:D2"/>
    <mergeCell ref="A4:A6"/>
    <mergeCell ref="B4:B6"/>
    <mergeCell ref="C4:C6"/>
    <mergeCell ref="D14:E14"/>
    <mergeCell ref="D15:E15"/>
    <mergeCell ref="D16:E16"/>
    <mergeCell ref="D8:E8"/>
    <mergeCell ref="D9:E9"/>
    <mergeCell ref="D10:E10"/>
    <mergeCell ref="D11:E11"/>
    <mergeCell ref="D12:E12"/>
    <mergeCell ref="D13:E13"/>
  </mergeCells>
  <conditionalFormatting sqref="B10">
    <cfRule type="expression" dxfId="11" priority="10">
      <formula>$B10="HIGH"</formula>
    </cfRule>
    <cfRule type="colorScale" priority="1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9">
    <cfRule type="expression" dxfId="10" priority="11">
      <formula>$B9="HIGH"</formula>
    </cfRule>
  </conditionalFormatting>
  <conditionalFormatting sqref="B11">
    <cfRule type="expression" dxfId="9" priority="9">
      <formula>$B11="HIGH"</formula>
    </cfRule>
  </conditionalFormatting>
  <conditionalFormatting sqref="B13">
    <cfRule type="expression" dxfId="8" priority="8">
      <formula>$B13="HIGH"</formula>
    </cfRule>
  </conditionalFormatting>
  <conditionalFormatting sqref="B15">
    <cfRule type="expression" dxfId="7" priority="7">
      <formula>$B15="HIGH"</formula>
    </cfRule>
  </conditionalFormatting>
  <conditionalFormatting sqref="B12">
    <cfRule type="expression" dxfId="6" priority="5">
      <formula>$B12="HIGH"</formula>
    </cfRule>
    <cfRule type="colorScale" priority="6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4">
    <cfRule type="expression" dxfId="5" priority="3">
      <formula>$B14="HIGH"</formula>
    </cfRule>
    <cfRule type="colorScale" priority="4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conditionalFormatting sqref="B16">
    <cfRule type="expression" dxfId="4" priority="1">
      <formula>$B16="HIGH"</formula>
    </cfRule>
    <cfRule type="colorScale" priority="2">
      <colorScale>
        <cfvo type="formula" val="$E$4"/>
        <cfvo type="formula" val="$E$5"/>
        <cfvo type="formula" val="$E$6"/>
        <color rgb="FFF8696B"/>
        <color rgb="FFFFEB84"/>
        <color rgb="FF63BE7B"/>
      </colorScale>
    </cfRule>
  </conditionalFormatting>
  <dataValidations count="1">
    <dataValidation type="list" showInputMessage="1" showErrorMessage="1" sqref="B9:B16" xr:uid="{00000000-0002-0000-0800-000000000000}">
      <formula1>$E$3:$E$6</formula1>
    </dataValidation>
  </dataValidations>
  <hyperlinks>
    <hyperlink ref="A2:B2" location="INTRO!A1" display="[RETURN]" xr:uid="{00000000-0004-0000-0800-000000000000}"/>
  </hyperlinks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&amp;R&amp;"Arial,Regular"&amp;8v3.0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D</vt:lpstr>
      <vt:lpstr>O</vt:lpstr>
      <vt:lpstr>W</vt:lpstr>
      <vt:lpstr>N</vt:lpstr>
      <vt:lpstr>T</vt:lpstr>
      <vt:lpstr>I</vt:lpstr>
      <vt:lpstr>M</vt:lpstr>
      <vt:lpstr>E</vt:lpstr>
      <vt:lpstr>LIST</vt:lpstr>
      <vt:lpstr>MUDA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dcterms:created xsi:type="dcterms:W3CDTF">2016-02-01T20:45:21Z</dcterms:created>
  <dcterms:modified xsi:type="dcterms:W3CDTF">2019-06-13T23:55:25Z</dcterms:modified>
</cp:coreProperties>
</file>