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t\Desktop\The Source\"/>
    </mc:Choice>
  </mc:AlternateContent>
  <xr:revisionPtr revIDLastSave="0" documentId="13_ncr:1_{8D9C29D3-A6FD-4770-A70B-17CCFCBE68D4}" xr6:coauthVersionLast="47" xr6:coauthVersionMax="47" xr10:uidLastSave="{00000000-0000-0000-0000-000000000000}"/>
  <bookViews>
    <workbookView xWindow="-93" yWindow="-93" windowWidth="25786" windowHeight="15466" xr2:uid="{9029026F-7F8D-48C5-8B45-3EDD5DA3C732}"/>
  </bookViews>
  <sheets>
    <sheet name="Gameboard" sheetId="3" r:id="rId1"/>
    <sheet name="The Order" sheetId="4" r:id="rId2"/>
    <sheet name="STOREx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AC35" i="3"/>
  <c r="AA32" i="3"/>
  <c r="AB28" i="3"/>
  <c r="AA28" i="3"/>
  <c r="AB27" i="3"/>
  <c r="AA27" i="3"/>
  <c r="AB26" i="3"/>
  <c r="AA26" i="3"/>
  <c r="AB25" i="3"/>
  <c r="AA25" i="3"/>
  <c r="AB24" i="3"/>
  <c r="AA24" i="3"/>
  <c r="AA23" i="3"/>
  <c r="AB22" i="3"/>
  <c r="AF17" i="3"/>
  <c r="AF10" i="3"/>
  <c r="AC10" i="3"/>
  <c r="AB36" i="3" s="1"/>
  <c r="AB10" i="3"/>
  <c r="AG9" i="3"/>
  <c r="AA9" i="3"/>
  <c r="U35" i="3"/>
  <c r="S32" i="3"/>
  <c r="T28" i="3"/>
  <c r="S28" i="3"/>
  <c r="T27" i="3"/>
  <c r="S27" i="3"/>
  <c r="T26" i="3"/>
  <c r="S26" i="3"/>
  <c r="T25" i="3"/>
  <c r="S25" i="3"/>
  <c r="T24" i="3"/>
  <c r="S24" i="3"/>
  <c r="S23" i="3"/>
  <c r="T22" i="3"/>
  <c r="X17" i="3"/>
  <c r="X10" i="3"/>
  <c r="U10" i="3"/>
  <c r="T36" i="3" s="1"/>
  <c r="T10" i="3"/>
  <c r="Y9" i="3"/>
  <c r="S9" i="3"/>
  <c r="M10" i="3"/>
  <c r="O21" i="3"/>
  <c r="O20" i="3"/>
  <c r="M21" i="3"/>
  <c r="M20" i="3"/>
  <c r="M19" i="3"/>
  <c r="M18" i="3"/>
  <c r="M17" i="3"/>
  <c r="O17" i="3"/>
  <c r="M16" i="3"/>
  <c r="M35" i="3"/>
  <c r="K32" i="3"/>
  <c r="L28" i="3"/>
  <c r="K28" i="3"/>
  <c r="L27" i="3"/>
  <c r="K27" i="3"/>
  <c r="L26" i="3"/>
  <c r="K26" i="3"/>
  <c r="L25" i="3"/>
  <c r="K25" i="3"/>
  <c r="L24" i="3"/>
  <c r="K24" i="3"/>
  <c r="K23" i="3"/>
  <c r="L22" i="3"/>
  <c r="P17" i="3"/>
  <c r="M24" i="3" s="1"/>
  <c r="O19" i="3" s="1"/>
  <c r="P10" i="3"/>
  <c r="L10" i="3"/>
  <c r="Q9" i="3"/>
  <c r="K9" i="3"/>
  <c r="H17" i="3"/>
  <c r="D22" i="3"/>
  <c r="I9" i="3"/>
  <c r="C9" i="3"/>
  <c r="H10" i="3"/>
  <c r="D10" i="3"/>
  <c r="C32" i="3"/>
  <c r="C23" i="3"/>
  <c r="N16" i="3" l="1"/>
  <c r="N17" i="3"/>
  <c r="O16" i="3"/>
  <c r="N18" i="3"/>
  <c r="N19" i="3"/>
  <c r="N20" i="3"/>
  <c r="O18" i="3"/>
  <c r="N21" i="3"/>
  <c r="AC24" i="3"/>
  <c r="AE17" i="3" s="1"/>
  <c r="AB4" i="3"/>
  <c r="AD16" i="3"/>
  <c r="AE20" i="3"/>
  <c r="AA16" i="3"/>
  <c r="AG16" i="3"/>
  <c r="U24" i="3"/>
  <c r="U18" i="3" s="1"/>
  <c r="T4" i="3"/>
  <c r="S16" i="3"/>
  <c r="Y16" i="3"/>
  <c r="Q16" i="3"/>
  <c r="K16" i="3"/>
  <c r="L4" i="3"/>
  <c r="L36" i="3"/>
  <c r="C24" i="3"/>
  <c r="E35" i="3"/>
  <c r="D4" i="3" s="1"/>
  <c r="D28" i="3"/>
  <c r="D27" i="3"/>
  <c r="D26" i="3"/>
  <c r="D25" i="3"/>
  <c r="D24" i="3"/>
  <c r="C25" i="3"/>
  <c r="C28" i="3"/>
  <c r="C27" i="3"/>
  <c r="C26" i="3"/>
  <c r="E24" i="3" l="1"/>
  <c r="F16" i="3" s="1"/>
  <c r="AC21" i="3"/>
  <c r="AC17" i="3"/>
  <c r="AD18" i="3"/>
  <c r="AE19" i="3"/>
  <c r="AD20" i="3"/>
  <c r="AC16" i="3"/>
  <c r="AC18" i="3"/>
  <c r="AD19" i="3"/>
  <c r="AC20" i="3"/>
  <c r="AE16" i="3"/>
  <c r="AD21" i="3"/>
  <c r="AE21" i="3"/>
  <c r="AE18" i="3"/>
  <c r="AD17" i="3"/>
  <c r="AC19" i="3"/>
  <c r="W16" i="3"/>
  <c r="W18" i="3"/>
  <c r="U19" i="3"/>
  <c r="V16" i="3"/>
  <c r="U21" i="3"/>
  <c r="V21" i="3"/>
  <c r="U17" i="3"/>
  <c r="V19" i="3"/>
  <c r="V17" i="3"/>
  <c r="W21" i="3"/>
  <c r="V18" i="3"/>
  <c r="U20" i="3"/>
  <c r="V20" i="3"/>
  <c r="U16" i="3"/>
  <c r="W17" i="3"/>
  <c r="W20" i="3"/>
  <c r="W19" i="3"/>
  <c r="D36" i="3"/>
  <c r="C16" i="3"/>
  <c r="I16" i="3"/>
  <c r="N23" i="3" l="1"/>
  <c r="AD23" i="3"/>
  <c r="U23" i="3"/>
  <c r="AE23" i="3"/>
  <c r="M23" i="3"/>
  <c r="AC23" i="3"/>
  <c r="O23" i="3"/>
  <c r="V23" i="3"/>
  <c r="W23" i="3"/>
  <c r="G23" i="3"/>
  <c r="G20" i="3"/>
  <c r="F20" i="3"/>
  <c r="F19" i="3"/>
  <c r="F17" i="3"/>
  <c r="E17" i="3"/>
  <c r="F18" i="3"/>
  <c r="G16" i="3"/>
  <c r="G17" i="3"/>
  <c r="F23" i="3"/>
  <c r="E16" i="3"/>
  <c r="E20" i="3"/>
  <c r="G19" i="3"/>
  <c r="E19" i="3"/>
  <c r="G18" i="3"/>
  <c r="E23" i="3"/>
  <c r="E18" i="3"/>
  <c r="G21" i="3"/>
  <c r="F21" i="3"/>
  <c r="E21" i="3"/>
</calcChain>
</file>

<file path=xl/sharedStrings.xml><?xml version="1.0" encoding="utf-8"?>
<sst xmlns="http://schemas.openxmlformats.org/spreadsheetml/2006/main" count="26" uniqueCount="8">
  <si>
    <t>-</t>
  </si>
  <si>
    <t>TEAM NAME</t>
  </si>
  <si>
    <t>+</t>
  </si>
  <si>
    <t>:1</t>
  </si>
  <si>
    <t>SOURCE</t>
  </si>
  <si>
    <t>FLEX</t>
  </si>
  <si>
    <t>The Order</t>
  </si>
  <si>
    <t>PRETAX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</si>
</sst>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Orbitron"/>
    </font>
    <font>
      <sz val="12"/>
      <name val="Orbitron"/>
    </font>
    <font>
      <b/>
      <sz val="8"/>
      <color theme="0"/>
      <name val="Orbitron"/>
    </font>
    <font>
      <sz val="11"/>
      <name val="Calibri"/>
      <family val="2"/>
      <scheme val="minor"/>
    </font>
    <font>
      <sz val="20"/>
      <name val="Orbitron"/>
    </font>
    <font>
      <b/>
      <sz val="16"/>
      <color rgb="FF00FF99"/>
      <name val="Orbitron"/>
    </font>
    <font>
      <b/>
      <sz val="12"/>
      <color theme="0"/>
      <name val="Orbitron"/>
    </font>
    <font>
      <sz val="11"/>
      <color rgb="FF00FF99"/>
      <name val="Calibri"/>
      <family val="2"/>
      <scheme val="minor"/>
    </font>
    <font>
      <sz val="8"/>
      <name val="Orbitron"/>
    </font>
    <font>
      <sz val="11"/>
      <color theme="1"/>
      <name val="Wingdings 3"/>
      <family val="1"/>
      <charset val="2"/>
    </font>
    <font>
      <b/>
      <sz val="11"/>
      <color rgb="FF7ED957"/>
      <name val="Orbitron"/>
    </font>
    <font>
      <b/>
      <sz val="10"/>
      <color rgb="FF7ED957"/>
      <name val="Orbitron"/>
    </font>
    <font>
      <b/>
      <sz val="10"/>
      <color rgb="FF00FF99"/>
      <name val="Orbitron"/>
    </font>
    <font>
      <b/>
      <sz val="11"/>
      <color rgb="FF00FF99"/>
      <name val="Calibri"/>
      <family val="2"/>
      <scheme val="minor"/>
    </font>
    <font>
      <sz val="20"/>
      <color rgb="FF00FF99"/>
      <name val="Orbitron"/>
    </font>
    <font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1FE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</fills>
  <borders count="16">
    <border>
      <left/>
      <right/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rgb="FF7ED957"/>
      </left>
      <right style="thick">
        <color rgb="FF7ED957"/>
      </right>
      <top style="thick">
        <color rgb="FF7ED957"/>
      </top>
      <bottom/>
      <diagonal/>
    </border>
    <border>
      <left style="thick">
        <color rgb="FF7ED957"/>
      </left>
      <right style="thick">
        <color rgb="FF7ED957"/>
      </right>
      <top/>
      <bottom style="thick">
        <color rgb="FF7ED957"/>
      </bottom>
      <diagonal/>
    </border>
    <border>
      <left style="thick">
        <color rgb="FF7ED957"/>
      </left>
      <right style="thick">
        <color rgb="FF7ED957"/>
      </right>
      <top/>
      <bottom/>
      <diagonal/>
    </border>
    <border>
      <left style="thick">
        <color rgb="FF7ED957"/>
      </left>
      <right/>
      <top/>
      <bottom/>
      <diagonal/>
    </border>
    <border>
      <left style="thick">
        <color rgb="FF7ED957"/>
      </left>
      <right/>
      <top style="thick">
        <color rgb="FF7ED957"/>
      </top>
      <bottom/>
      <diagonal/>
    </border>
    <border>
      <left/>
      <right/>
      <top style="thick">
        <color rgb="FF7ED957"/>
      </top>
      <bottom/>
      <diagonal/>
    </border>
    <border>
      <left/>
      <right style="thick">
        <color rgb="FF7ED957"/>
      </right>
      <top style="thick">
        <color rgb="FF7ED957"/>
      </top>
      <bottom/>
      <diagonal/>
    </border>
    <border>
      <left/>
      <right style="thick">
        <color rgb="FF7ED957"/>
      </right>
      <top/>
      <bottom/>
      <diagonal/>
    </border>
    <border>
      <left style="thick">
        <color rgb="FF7ED957"/>
      </left>
      <right/>
      <top/>
      <bottom style="thick">
        <color rgb="FF7ED957"/>
      </bottom>
      <diagonal/>
    </border>
    <border>
      <left/>
      <right/>
      <top/>
      <bottom style="thick">
        <color rgb="FF7ED957"/>
      </bottom>
      <diagonal/>
    </border>
    <border>
      <left/>
      <right style="thick">
        <color rgb="FF7ED957"/>
      </right>
      <top/>
      <bottom style="thick">
        <color rgb="FF7ED957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rgb="FF00FF99"/>
      </left>
      <right style="thick">
        <color rgb="FF00FF99"/>
      </right>
      <top style="thick">
        <color rgb="FF00FF99"/>
      </top>
      <bottom style="thick">
        <color rgb="FF00FF99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1" fillId="4" borderId="1" xfId="0" applyFont="1" applyFill="1" applyBorder="1"/>
    <xf numFmtId="0" fontId="0" fillId="2" borderId="13" xfId="0" applyFill="1" applyBorder="1"/>
    <xf numFmtId="0" fontId="1" fillId="2" borderId="13" xfId="0" applyFont="1" applyFill="1" applyBorder="1"/>
    <xf numFmtId="0" fontId="3" fillId="5" borderId="0" xfId="0" applyFont="1" applyFill="1" applyAlignment="1">
      <alignment horizontal="center"/>
    </xf>
    <xf numFmtId="0" fontId="1" fillId="4" borderId="14" xfId="0" applyFont="1" applyFill="1" applyBorder="1"/>
    <xf numFmtId="0" fontId="8" fillId="2" borderId="0" xfId="0" quotePrefix="1" applyFont="1" applyFill="1" applyAlignment="1">
      <alignment horizontal="center"/>
    </xf>
    <xf numFmtId="0" fontId="0" fillId="6" borderId="0" xfId="0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6" fillId="2" borderId="0" xfId="0" quotePrefix="1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0" xfId="0" applyFont="1" applyFill="1"/>
    <xf numFmtId="1" fontId="5" fillId="6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 vertical="top"/>
    </xf>
    <xf numFmtId="0" fontId="9" fillId="2" borderId="0" xfId="0" applyFont="1" applyFill="1"/>
  </cellXfs>
  <cellStyles count="1">
    <cellStyle name="Normal" xfId="0" builtinId="0"/>
  </cellStyles>
  <dxfs count="16">
    <dxf>
      <font>
        <color rgb="FF00FF99"/>
      </font>
      <fill>
        <patternFill>
          <bgColor rgb="FF00FF9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00FF99"/>
      </font>
      <fill>
        <patternFill>
          <bgColor rgb="FF00FF9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00FF99"/>
      </font>
      <fill>
        <patternFill>
          <bgColor rgb="FF00FF9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00FF99"/>
      </font>
      <fill>
        <patternFill>
          <bgColor rgb="FF00FF9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00FF99"/>
      </font>
      <fill>
        <patternFill>
          <bgColor rgb="FF00FF9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00FF99"/>
      </font>
      <fill>
        <patternFill>
          <bgColor rgb="FF00FF9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00FF99"/>
      </font>
      <fill>
        <patternFill>
          <bgColor rgb="FF00FF9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00FF99"/>
      </font>
      <fill>
        <patternFill>
          <bgColor rgb="FF00FF99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theme="1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0" defaultTableStyle="TableStyleMedium2" defaultPivotStyle="PivotStyleLight16"/>
  <colors>
    <mruColors>
      <color rgb="FF00FF99"/>
      <color rgb="FF17AFD3"/>
      <color rgb="FF425CFB"/>
      <color rgb="FF01FEFF"/>
      <color rgb="FFFFFFFF"/>
      <color rgb="FF011D41"/>
      <color rgb="FF7ED957"/>
      <color rgb="FF444444"/>
      <color rgb="FF73D95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27601</xdr:colOff>
      <xdr:row>30</xdr:row>
      <xdr:rowOff>105074</xdr:rowOff>
    </xdr:from>
    <xdr:to>
      <xdr:col>7</xdr:col>
      <xdr:colOff>696058</xdr:colOff>
      <xdr:row>34</xdr:row>
      <xdr:rowOff>85210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A6ADD6-A5A1-0BC2-ED67-360F126E5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8382" y="5462887"/>
          <a:ext cx="670656" cy="728196"/>
        </a:xfrm>
        <a:prstGeom prst="rect">
          <a:avLst/>
        </a:prstGeom>
      </xdr:spPr>
    </xdr:pic>
    <xdr:clientData/>
  </xdr:twoCellAnchor>
  <xdr:twoCellAnchor editAs="oneCell">
    <xdr:from>
      <xdr:col>3</xdr:col>
      <xdr:colOff>715620</xdr:colOff>
      <xdr:row>6</xdr:row>
      <xdr:rowOff>48060</xdr:rowOff>
    </xdr:from>
    <xdr:to>
      <xdr:col>7</xdr:col>
      <xdr:colOff>238897</xdr:colOff>
      <xdr:row>8</xdr:row>
      <xdr:rowOff>180074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C02768-5C03-CD34-CF15-D90DA531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1032" y="1224678"/>
          <a:ext cx="1014720" cy="511952"/>
        </a:xfrm>
        <a:prstGeom prst="rect">
          <a:avLst/>
        </a:prstGeom>
      </xdr:spPr>
    </xdr:pic>
    <xdr:clientData/>
  </xdr:twoCellAnchor>
  <xdr:twoCellAnchor editAs="oneCell">
    <xdr:from>
      <xdr:col>3</xdr:col>
      <xdr:colOff>213371</xdr:colOff>
      <xdr:row>30</xdr:row>
      <xdr:rowOff>62667</xdr:rowOff>
    </xdr:from>
    <xdr:to>
      <xdr:col>3</xdr:col>
      <xdr:colOff>908083</xdr:colOff>
      <xdr:row>34</xdr:row>
      <xdr:rowOff>88454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F44AF2A-4197-5574-A022-EEF5552D9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8391" y="5695491"/>
          <a:ext cx="694712" cy="782807"/>
        </a:xfrm>
        <a:prstGeom prst="rect">
          <a:avLst/>
        </a:prstGeom>
      </xdr:spPr>
    </xdr:pic>
    <xdr:clientData/>
  </xdr:twoCellAnchor>
  <xdr:twoCellAnchor editAs="oneCell">
    <xdr:from>
      <xdr:col>2</xdr:col>
      <xdr:colOff>525109</xdr:colOff>
      <xdr:row>36</xdr:row>
      <xdr:rowOff>22335</xdr:rowOff>
    </xdr:from>
    <xdr:to>
      <xdr:col>8</xdr:col>
      <xdr:colOff>393691</xdr:colOff>
      <xdr:row>39</xdr:row>
      <xdr:rowOff>4675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C3E044F-8F66-496E-858C-B109427AB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8717" y="6795668"/>
          <a:ext cx="3185523" cy="545125"/>
        </a:xfrm>
        <a:prstGeom prst="rect">
          <a:avLst/>
        </a:prstGeom>
      </xdr:spPr>
    </xdr:pic>
    <xdr:clientData/>
  </xdr:twoCellAnchor>
  <xdr:twoCellAnchor editAs="oneCell">
    <xdr:from>
      <xdr:col>2</xdr:col>
      <xdr:colOff>498645</xdr:colOff>
      <xdr:row>1</xdr:row>
      <xdr:rowOff>183754</xdr:rowOff>
    </xdr:from>
    <xdr:to>
      <xdr:col>8</xdr:col>
      <xdr:colOff>380471</xdr:colOff>
      <xdr:row>3</xdr:row>
      <xdr:rowOff>17353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F4252B9-CA7E-9C39-70B3-3E34CD9A9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5174" y="407872"/>
          <a:ext cx="3214206" cy="216716"/>
        </a:xfrm>
        <a:prstGeom prst="rect">
          <a:avLst/>
        </a:prstGeom>
      </xdr:spPr>
    </xdr:pic>
    <xdr:clientData/>
  </xdr:twoCellAnchor>
  <xdr:twoCellAnchor>
    <xdr:from>
      <xdr:col>7</xdr:col>
      <xdr:colOff>25940</xdr:colOff>
      <xdr:row>17</xdr:row>
      <xdr:rowOff>138879</xdr:rowOff>
    </xdr:from>
    <xdr:to>
      <xdr:col>8</xdr:col>
      <xdr:colOff>13229</xdr:colOff>
      <xdr:row>19</xdr:row>
      <xdr:rowOff>21469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4AA3C4F-47BC-430B-B9EE-FE1100DE2813}"/>
            </a:ext>
          </a:extLst>
        </xdr:cNvPr>
        <xdr:cNvSpPr txBox="1"/>
      </xdr:nvSpPr>
      <xdr:spPr>
        <a:xfrm>
          <a:off x="3465523" y="3287421"/>
          <a:ext cx="644338" cy="253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TEK</a:t>
          </a:r>
        </a:p>
      </xdr:txBody>
    </xdr:sp>
    <xdr:clientData/>
  </xdr:twoCellAnchor>
  <xdr:twoCellAnchor>
    <xdr:from>
      <xdr:col>3</xdr:col>
      <xdr:colOff>149909</xdr:colOff>
      <xdr:row>10</xdr:row>
      <xdr:rowOff>132352</xdr:rowOff>
    </xdr:from>
    <xdr:to>
      <xdr:col>3</xdr:col>
      <xdr:colOff>837785</xdr:colOff>
      <xdr:row>12</xdr:row>
      <xdr:rowOff>19163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EC57CC47-E2D9-4C9E-8508-E7B08719DF55}"/>
            </a:ext>
          </a:extLst>
        </xdr:cNvPr>
        <xdr:cNvSpPr txBox="1"/>
      </xdr:nvSpPr>
      <xdr:spPr>
        <a:xfrm>
          <a:off x="1315321" y="2070970"/>
          <a:ext cx="687876" cy="2678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FOOD</a:t>
          </a:r>
        </a:p>
      </xdr:txBody>
    </xdr:sp>
    <xdr:clientData/>
  </xdr:twoCellAnchor>
  <xdr:twoCellAnchor>
    <xdr:from>
      <xdr:col>7</xdr:col>
      <xdr:colOff>82493</xdr:colOff>
      <xdr:row>10</xdr:row>
      <xdr:rowOff>136968</xdr:rowOff>
    </xdr:from>
    <xdr:to>
      <xdr:col>7</xdr:col>
      <xdr:colOff>806823</xdr:colOff>
      <xdr:row>12</xdr:row>
      <xdr:rowOff>14381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52FD1AA-57F2-4928-B2D9-35F6E328384C}"/>
            </a:ext>
          </a:extLst>
        </xdr:cNvPr>
        <xdr:cNvSpPr txBox="1"/>
      </xdr:nvSpPr>
      <xdr:spPr>
        <a:xfrm>
          <a:off x="2738287" y="2075586"/>
          <a:ext cx="724330" cy="258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BASE</a:t>
          </a:r>
        </a:p>
      </xdr:txBody>
    </xdr:sp>
    <xdr:clientData/>
  </xdr:twoCellAnchor>
  <xdr:twoCellAnchor>
    <xdr:from>
      <xdr:col>3</xdr:col>
      <xdr:colOff>113170</xdr:colOff>
      <xdr:row>17</xdr:row>
      <xdr:rowOff>143902</xdr:rowOff>
    </xdr:from>
    <xdr:to>
      <xdr:col>4</xdr:col>
      <xdr:colOff>13323</xdr:colOff>
      <xdr:row>19</xdr:row>
      <xdr:rowOff>3175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A006CDF7-FCEE-46D8-B183-001673CAD0E4}"/>
            </a:ext>
          </a:extLst>
        </xdr:cNvPr>
        <xdr:cNvSpPr txBox="1"/>
      </xdr:nvSpPr>
      <xdr:spPr>
        <a:xfrm>
          <a:off x="1278582" y="3416020"/>
          <a:ext cx="819035" cy="240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WAR</a:t>
          </a:r>
        </a:p>
      </xdr:txBody>
    </xdr:sp>
    <xdr:clientData/>
  </xdr:twoCellAnchor>
  <xdr:twoCellAnchor editAs="oneCell">
    <xdr:from>
      <xdr:col>7</xdr:col>
      <xdr:colOff>96299</xdr:colOff>
      <xdr:row>8</xdr:row>
      <xdr:rowOff>28467</xdr:rowOff>
    </xdr:from>
    <xdr:to>
      <xdr:col>7</xdr:col>
      <xdr:colOff>724052</xdr:colOff>
      <xdr:row>10</xdr:row>
      <xdr:rowOff>152265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42414FA-3893-0853-6208-3426CA97E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5437" y="1537526"/>
          <a:ext cx="627753" cy="492347"/>
        </a:xfrm>
        <a:prstGeom prst="rect">
          <a:avLst/>
        </a:prstGeom>
      </xdr:spPr>
    </xdr:pic>
    <xdr:clientData/>
  </xdr:twoCellAnchor>
  <xdr:twoCellAnchor editAs="oneCell">
    <xdr:from>
      <xdr:col>3</xdr:col>
      <xdr:colOff>164250</xdr:colOff>
      <xdr:row>15</xdr:row>
      <xdr:rowOff>35371</xdr:rowOff>
    </xdr:from>
    <xdr:to>
      <xdr:col>3</xdr:col>
      <xdr:colOff>682972</xdr:colOff>
      <xdr:row>17</xdr:row>
      <xdr:rowOff>154115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D8B2B0D-D439-33A2-5B10-4CB813F70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29270" y="2834351"/>
          <a:ext cx="518722" cy="487293"/>
        </a:xfrm>
        <a:prstGeom prst="rect">
          <a:avLst/>
        </a:prstGeom>
      </xdr:spPr>
    </xdr:pic>
    <xdr:clientData/>
  </xdr:twoCellAnchor>
  <xdr:twoCellAnchor editAs="oneCell">
    <xdr:from>
      <xdr:col>7</xdr:col>
      <xdr:colOff>277840</xdr:colOff>
      <xdr:row>15</xdr:row>
      <xdr:rowOff>62</xdr:rowOff>
    </xdr:from>
    <xdr:to>
      <xdr:col>7</xdr:col>
      <xdr:colOff>768424</xdr:colOff>
      <xdr:row>17</xdr:row>
      <xdr:rowOff>131104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B3ADAF5-3BB5-16E6-D6F6-E2552ED42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36978" y="2799042"/>
          <a:ext cx="490584" cy="499591"/>
        </a:xfrm>
        <a:prstGeom prst="rect">
          <a:avLst/>
        </a:prstGeom>
      </xdr:spPr>
    </xdr:pic>
    <xdr:clientData/>
  </xdr:twoCellAnchor>
  <xdr:twoCellAnchor editAs="oneCell">
    <xdr:from>
      <xdr:col>3</xdr:col>
      <xdr:colOff>242223</xdr:colOff>
      <xdr:row>7</xdr:row>
      <xdr:rowOff>177507</xdr:rowOff>
    </xdr:from>
    <xdr:to>
      <xdr:col>3</xdr:col>
      <xdr:colOff>713360</xdr:colOff>
      <xdr:row>10</xdr:row>
      <xdr:rowOff>130618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7BDA493-0E9B-965A-8EA8-52CF2CF7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7243" y="1502292"/>
          <a:ext cx="471137" cy="505934"/>
        </a:xfrm>
        <a:prstGeom prst="rect">
          <a:avLst/>
        </a:prstGeom>
      </xdr:spPr>
    </xdr:pic>
    <xdr:clientData/>
  </xdr:twoCellAnchor>
  <xdr:oneCellAnchor>
    <xdr:from>
      <xdr:col>4</xdr:col>
      <xdr:colOff>136778</xdr:colOff>
      <xdr:row>27</xdr:row>
      <xdr:rowOff>157520</xdr:rowOff>
    </xdr:from>
    <xdr:ext cx="400049" cy="459705"/>
    <xdr:pic>
      <xdr:nvPicPr>
        <xdr:cNvPr id="43" name="Picture 42">
          <a:extLst>
            <a:ext uri="{FF2B5EF4-FFF2-40B4-BE49-F238E27FC236}">
              <a16:creationId xmlns:a16="http://schemas.microsoft.com/office/drawing/2014/main" id="{75318AF2-590C-49B0-836C-722CC6611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7307" y="5323432"/>
          <a:ext cx="400049" cy="459705"/>
        </a:xfrm>
        <a:prstGeom prst="rect">
          <a:avLst/>
        </a:prstGeom>
      </xdr:spPr>
    </xdr:pic>
    <xdr:clientData/>
  </xdr:oneCellAnchor>
  <xdr:twoCellAnchor editAs="oneCell">
    <xdr:from>
      <xdr:col>3</xdr:col>
      <xdr:colOff>810794</xdr:colOff>
      <xdr:row>14</xdr:row>
      <xdr:rowOff>180356</xdr:rowOff>
    </xdr:from>
    <xdr:to>
      <xdr:col>4</xdr:col>
      <xdr:colOff>179128</xdr:colOff>
      <xdr:row>22</xdr:row>
      <xdr:rowOff>8016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8FA5E1B6-9685-5374-18A7-A63794204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76206" y="2880974"/>
          <a:ext cx="290386" cy="1352722"/>
        </a:xfrm>
        <a:prstGeom prst="rect">
          <a:avLst/>
        </a:prstGeom>
      </xdr:spPr>
    </xdr:pic>
    <xdr:clientData/>
  </xdr:twoCellAnchor>
  <xdr:twoCellAnchor>
    <xdr:from>
      <xdr:col>3</xdr:col>
      <xdr:colOff>808841</xdr:colOff>
      <xdr:row>21</xdr:row>
      <xdr:rowOff>150469</xdr:rowOff>
    </xdr:from>
    <xdr:to>
      <xdr:col>7</xdr:col>
      <xdr:colOff>254560</xdr:colOff>
      <xdr:row>23</xdr:row>
      <xdr:rowOff>58758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395650B3-B116-43F9-A292-81E3B9161E4E}"/>
            </a:ext>
          </a:extLst>
        </xdr:cNvPr>
        <xdr:cNvSpPr txBox="1"/>
      </xdr:nvSpPr>
      <xdr:spPr>
        <a:xfrm>
          <a:off x="1974253" y="4184587"/>
          <a:ext cx="936101" cy="300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>
              <a:solidFill>
                <a:schemeClr val="bg1"/>
              </a:solidFill>
              <a:latin typeface="Orbitron" panose="02000000000000000000" pitchFamily="2" charset="0"/>
            </a:rPr>
            <a:t>SOURCE</a:t>
          </a:r>
        </a:p>
      </xdr:txBody>
    </xdr:sp>
    <xdr:clientData/>
  </xdr:twoCellAnchor>
  <xdr:twoCellAnchor>
    <xdr:from>
      <xdr:col>3</xdr:col>
      <xdr:colOff>906138</xdr:colOff>
      <xdr:row>11</xdr:row>
      <xdr:rowOff>180108</xdr:rowOff>
    </xdr:from>
    <xdr:to>
      <xdr:col>7</xdr:col>
      <xdr:colOff>123454</xdr:colOff>
      <xdr:row>13</xdr:row>
      <xdr:rowOff>75516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429273F-1A35-4807-BA59-C9AB200EB42E}"/>
            </a:ext>
          </a:extLst>
        </xdr:cNvPr>
        <xdr:cNvSpPr txBox="1"/>
      </xdr:nvSpPr>
      <xdr:spPr>
        <a:xfrm>
          <a:off x="2071550" y="2309226"/>
          <a:ext cx="707698" cy="276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>
              <a:solidFill>
                <a:schemeClr val="bg1"/>
              </a:solidFill>
              <a:latin typeface="Orbitron" panose="02000000000000000000" pitchFamily="2" charset="0"/>
            </a:rPr>
            <a:t>FLEX</a:t>
          </a:r>
        </a:p>
      </xdr:txBody>
    </xdr:sp>
    <xdr:clientData/>
  </xdr:twoCellAnchor>
  <xdr:twoCellAnchor>
    <xdr:from>
      <xdr:col>3</xdr:col>
      <xdr:colOff>365757</xdr:colOff>
      <xdr:row>29</xdr:row>
      <xdr:rowOff>142774</xdr:rowOff>
    </xdr:from>
    <xdr:to>
      <xdr:col>7</xdr:col>
      <xdr:colOff>297106</xdr:colOff>
      <xdr:row>31</xdr:row>
      <xdr:rowOff>10890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4CF418C-AB3F-417C-9502-A723E077E9B3}"/>
            </a:ext>
          </a:extLst>
        </xdr:cNvPr>
        <xdr:cNvSpPr txBox="1"/>
      </xdr:nvSpPr>
      <xdr:spPr>
        <a:xfrm>
          <a:off x="1575992" y="5308686"/>
          <a:ext cx="1264849" cy="249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>
              <a:solidFill>
                <a:srgbClr val="00FF99"/>
              </a:solidFill>
              <a:latin typeface="Orbitron" panose="02000000000000000000" pitchFamily="2" charset="0"/>
            </a:rPr>
            <a:t>CONVERTER</a:t>
          </a:r>
        </a:p>
      </xdr:txBody>
    </xdr:sp>
    <xdr:clientData/>
  </xdr:twoCellAnchor>
  <xdr:twoCellAnchor editAs="oneCell">
    <xdr:from>
      <xdr:col>5</xdr:col>
      <xdr:colOff>177351</xdr:colOff>
      <xdr:row>14</xdr:row>
      <xdr:rowOff>170205</xdr:rowOff>
    </xdr:from>
    <xdr:to>
      <xdr:col>7</xdr:col>
      <xdr:colOff>106873</xdr:colOff>
      <xdr:row>21</xdr:row>
      <xdr:rowOff>179981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EE4DA4A1-BCBA-49A6-88EE-0FC99A2A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0800000">
          <a:off x="2138380" y="2870823"/>
          <a:ext cx="307293" cy="1344281"/>
        </a:xfrm>
        <a:prstGeom prst="rect">
          <a:avLst/>
        </a:prstGeom>
      </xdr:spPr>
    </xdr:pic>
    <xdr:clientData/>
  </xdr:twoCellAnchor>
  <xdr:twoCellAnchor>
    <xdr:from>
      <xdr:col>1</xdr:col>
      <xdr:colOff>96866</xdr:colOff>
      <xdr:row>0</xdr:row>
      <xdr:rowOff>93881</xdr:rowOff>
    </xdr:from>
    <xdr:to>
      <xdr:col>9</xdr:col>
      <xdr:colOff>56029</xdr:colOff>
      <xdr:row>39</xdr:row>
      <xdr:rowOff>56030</xdr:rowOff>
    </xdr:to>
    <xdr:sp macro="" textlink="">
      <xdr:nvSpPr>
        <xdr:cNvPr id="35" name="Rectangle: Rounded Corners 34">
          <a:extLst>
            <a:ext uri="{FF2B5EF4-FFF2-40B4-BE49-F238E27FC236}">
              <a16:creationId xmlns:a16="http://schemas.microsoft.com/office/drawing/2014/main" id="{D8230EC8-3E3B-C16F-F037-F34BA7C7AD49}"/>
            </a:ext>
          </a:extLst>
        </xdr:cNvPr>
        <xdr:cNvSpPr/>
      </xdr:nvSpPr>
      <xdr:spPr>
        <a:xfrm>
          <a:off x="208925" y="93881"/>
          <a:ext cx="3713133" cy="7033061"/>
        </a:xfrm>
        <a:prstGeom prst="roundRect">
          <a:avLst/>
        </a:prstGeom>
        <a:noFill/>
        <a:ln w="28575">
          <a:solidFill>
            <a:srgbClr val="00FF99"/>
          </a:solidFill>
        </a:ln>
        <a:effectLst>
          <a:glow rad="101600">
            <a:schemeClr val="accent4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582705</xdr:colOff>
      <xdr:row>23</xdr:row>
      <xdr:rowOff>15446</xdr:rowOff>
    </xdr:from>
    <xdr:to>
      <xdr:col>8</xdr:col>
      <xdr:colOff>293842</xdr:colOff>
      <xdr:row>26</xdr:row>
      <xdr:rowOff>106030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28BF354-7523-F5B3-083C-B7419043E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22313" y="4308544"/>
          <a:ext cx="622549" cy="643407"/>
        </a:xfrm>
        <a:prstGeom prst="rect">
          <a:avLst/>
        </a:prstGeom>
      </xdr:spPr>
    </xdr:pic>
    <xdr:clientData/>
  </xdr:twoCellAnchor>
  <xdr:twoCellAnchor>
    <xdr:from>
      <xdr:col>7</xdr:col>
      <xdr:colOff>574763</xdr:colOff>
      <xdr:row>21</xdr:row>
      <xdr:rowOff>140506</xdr:rowOff>
    </xdr:from>
    <xdr:to>
      <xdr:col>8</xdr:col>
      <xdr:colOff>338668</xdr:colOff>
      <xdr:row>23</xdr:row>
      <xdr:rowOff>48795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75123A2-B107-47F9-9052-404AD7E39AE8}"/>
            </a:ext>
          </a:extLst>
        </xdr:cNvPr>
        <xdr:cNvSpPr txBox="1"/>
      </xdr:nvSpPr>
      <xdr:spPr>
        <a:xfrm>
          <a:off x="3333901" y="4045133"/>
          <a:ext cx="675316" cy="296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>
              <a:solidFill>
                <a:schemeClr val="bg1"/>
              </a:solidFill>
              <a:latin typeface="Orbitron" panose="02000000000000000000" pitchFamily="2" charset="0"/>
            </a:rPr>
            <a:t>BANK</a:t>
          </a:r>
        </a:p>
      </xdr:txBody>
    </xdr:sp>
    <xdr:clientData/>
  </xdr:twoCellAnchor>
  <xdr:oneCellAnchor>
    <xdr:from>
      <xdr:col>15</xdr:col>
      <xdr:colOff>27601</xdr:colOff>
      <xdr:row>30</xdr:row>
      <xdr:rowOff>105074</xdr:rowOff>
    </xdr:from>
    <xdr:ext cx="668457" cy="737156"/>
    <xdr:pic>
      <xdr:nvPicPr>
        <xdr:cNvPr id="101" name="Picture 100">
          <a:extLst>
            <a:ext uri="{FF2B5EF4-FFF2-40B4-BE49-F238E27FC236}">
              <a16:creationId xmlns:a16="http://schemas.microsoft.com/office/drawing/2014/main" id="{8B6B6830-B5E7-4DD5-8945-82D3B0173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6739" y="5737898"/>
          <a:ext cx="668457" cy="737156"/>
        </a:xfrm>
        <a:prstGeom prst="rect">
          <a:avLst/>
        </a:prstGeom>
      </xdr:spPr>
    </xdr:pic>
    <xdr:clientData/>
  </xdr:oneCellAnchor>
  <xdr:oneCellAnchor>
    <xdr:from>
      <xdr:col>11</xdr:col>
      <xdr:colOff>715620</xdr:colOff>
      <xdr:row>6</xdr:row>
      <xdr:rowOff>48060</xdr:rowOff>
    </xdr:from>
    <xdr:ext cx="1017394" cy="500564"/>
    <xdr:pic>
      <xdr:nvPicPr>
        <xdr:cNvPr id="103" name="Picture 102">
          <a:extLst>
            <a:ext uri="{FF2B5EF4-FFF2-40B4-BE49-F238E27FC236}">
              <a16:creationId xmlns:a16="http://schemas.microsoft.com/office/drawing/2014/main" id="{A7C5D73B-6EBA-454B-A8C2-1041AB7F0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0640" y="1188569"/>
          <a:ext cx="1017394" cy="500564"/>
        </a:xfrm>
        <a:prstGeom prst="rect">
          <a:avLst/>
        </a:prstGeom>
      </xdr:spPr>
    </xdr:pic>
    <xdr:clientData/>
  </xdr:oneCellAnchor>
  <xdr:oneCellAnchor>
    <xdr:from>
      <xdr:col>11</xdr:col>
      <xdr:colOff>213371</xdr:colOff>
      <xdr:row>30</xdr:row>
      <xdr:rowOff>62667</xdr:rowOff>
    </xdr:from>
    <xdr:ext cx="694712" cy="782807"/>
    <xdr:pic>
      <xdr:nvPicPr>
        <xdr:cNvPr id="109" name="Picture 108">
          <a:extLst>
            <a:ext uri="{FF2B5EF4-FFF2-40B4-BE49-F238E27FC236}">
              <a16:creationId xmlns:a16="http://schemas.microsoft.com/office/drawing/2014/main" id="{EC5FA1E5-A77A-4109-8117-AFB25765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8391" y="5695491"/>
          <a:ext cx="694712" cy="782807"/>
        </a:xfrm>
        <a:prstGeom prst="rect">
          <a:avLst/>
        </a:prstGeom>
      </xdr:spPr>
    </xdr:pic>
    <xdr:clientData/>
  </xdr:oneCellAnchor>
  <xdr:oneCellAnchor>
    <xdr:from>
      <xdr:col>10</xdr:col>
      <xdr:colOff>525109</xdr:colOff>
      <xdr:row>36</xdr:row>
      <xdr:rowOff>22335</xdr:rowOff>
    </xdr:from>
    <xdr:ext cx="3185523" cy="545125"/>
    <xdr:pic>
      <xdr:nvPicPr>
        <xdr:cNvPr id="112" name="Picture 111">
          <a:extLst>
            <a:ext uri="{FF2B5EF4-FFF2-40B4-BE49-F238E27FC236}">
              <a16:creationId xmlns:a16="http://schemas.microsoft.com/office/drawing/2014/main" id="{22E0AE30-228F-45DC-AB6F-57A52E1B1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8717" y="6795668"/>
          <a:ext cx="3185523" cy="545125"/>
        </a:xfrm>
        <a:prstGeom prst="rect">
          <a:avLst/>
        </a:prstGeom>
      </xdr:spPr>
    </xdr:pic>
    <xdr:clientData/>
  </xdr:oneCellAnchor>
  <xdr:oneCellAnchor>
    <xdr:from>
      <xdr:col>10</xdr:col>
      <xdr:colOff>498645</xdr:colOff>
      <xdr:row>1</xdr:row>
      <xdr:rowOff>183754</xdr:rowOff>
    </xdr:from>
    <xdr:ext cx="3198767" cy="202147"/>
    <xdr:pic>
      <xdr:nvPicPr>
        <xdr:cNvPr id="113" name="Picture 112">
          <a:extLst>
            <a:ext uri="{FF2B5EF4-FFF2-40B4-BE49-F238E27FC236}">
              <a16:creationId xmlns:a16="http://schemas.microsoft.com/office/drawing/2014/main" id="{B8BCF0FE-689A-4816-B6F2-20EED424A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2253" y="402892"/>
          <a:ext cx="3198767" cy="202147"/>
        </a:xfrm>
        <a:prstGeom prst="rect">
          <a:avLst/>
        </a:prstGeom>
      </xdr:spPr>
    </xdr:pic>
    <xdr:clientData/>
  </xdr:oneCellAnchor>
  <xdr:twoCellAnchor>
    <xdr:from>
      <xdr:col>15</xdr:col>
      <xdr:colOff>25940</xdr:colOff>
      <xdr:row>17</xdr:row>
      <xdr:rowOff>138879</xdr:rowOff>
    </xdr:from>
    <xdr:to>
      <xdr:col>16</xdr:col>
      <xdr:colOff>13229</xdr:colOff>
      <xdr:row>19</xdr:row>
      <xdr:rowOff>21469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3395B3BB-829D-45B3-AB36-0A6F1D86AC10}"/>
            </a:ext>
          </a:extLst>
        </xdr:cNvPr>
        <xdr:cNvSpPr txBox="1"/>
      </xdr:nvSpPr>
      <xdr:spPr>
        <a:xfrm>
          <a:off x="2785078" y="3306408"/>
          <a:ext cx="898700" cy="251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TEK</a:t>
          </a:r>
        </a:p>
      </xdr:txBody>
    </xdr:sp>
    <xdr:clientData/>
  </xdr:twoCellAnchor>
  <xdr:twoCellAnchor>
    <xdr:from>
      <xdr:col>11</xdr:col>
      <xdr:colOff>149909</xdr:colOff>
      <xdr:row>10</xdr:row>
      <xdr:rowOff>132352</xdr:rowOff>
    </xdr:from>
    <xdr:to>
      <xdr:col>11</xdr:col>
      <xdr:colOff>837785</xdr:colOff>
      <xdr:row>12</xdr:row>
      <xdr:rowOff>19163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F86BECC0-EF9D-497F-9837-F7DFBBC46261}"/>
            </a:ext>
          </a:extLst>
        </xdr:cNvPr>
        <xdr:cNvSpPr txBox="1"/>
      </xdr:nvSpPr>
      <xdr:spPr>
        <a:xfrm>
          <a:off x="1414929" y="2009960"/>
          <a:ext cx="687876" cy="25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FOOD</a:t>
          </a:r>
        </a:p>
      </xdr:txBody>
    </xdr:sp>
    <xdr:clientData/>
  </xdr:twoCellAnchor>
  <xdr:twoCellAnchor>
    <xdr:from>
      <xdr:col>15</xdr:col>
      <xdr:colOff>82493</xdr:colOff>
      <xdr:row>10</xdr:row>
      <xdr:rowOff>136968</xdr:rowOff>
    </xdr:from>
    <xdr:to>
      <xdr:col>15</xdr:col>
      <xdr:colOff>806823</xdr:colOff>
      <xdr:row>12</xdr:row>
      <xdr:rowOff>14381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DF7C137C-E317-40C2-8559-2EE1839ECA0F}"/>
            </a:ext>
          </a:extLst>
        </xdr:cNvPr>
        <xdr:cNvSpPr txBox="1"/>
      </xdr:nvSpPr>
      <xdr:spPr>
        <a:xfrm>
          <a:off x="2841631" y="2014576"/>
          <a:ext cx="724330" cy="245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BASE</a:t>
          </a:r>
        </a:p>
      </xdr:txBody>
    </xdr:sp>
    <xdr:clientData/>
  </xdr:twoCellAnchor>
  <xdr:twoCellAnchor>
    <xdr:from>
      <xdr:col>11</xdr:col>
      <xdr:colOff>113170</xdr:colOff>
      <xdr:row>17</xdr:row>
      <xdr:rowOff>143902</xdr:rowOff>
    </xdr:from>
    <xdr:to>
      <xdr:col>12</xdr:col>
      <xdr:colOff>13323</xdr:colOff>
      <xdr:row>19</xdr:row>
      <xdr:rowOff>3175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FDDBA246-6E02-438F-AF03-697DEA8418DD}"/>
            </a:ext>
          </a:extLst>
        </xdr:cNvPr>
        <xdr:cNvSpPr txBox="1"/>
      </xdr:nvSpPr>
      <xdr:spPr>
        <a:xfrm>
          <a:off x="1378190" y="3311431"/>
          <a:ext cx="811565" cy="227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WAR</a:t>
          </a:r>
        </a:p>
      </xdr:txBody>
    </xdr:sp>
    <xdr:clientData/>
  </xdr:twoCellAnchor>
  <xdr:oneCellAnchor>
    <xdr:from>
      <xdr:col>15</xdr:col>
      <xdr:colOff>96299</xdr:colOff>
      <xdr:row>8</xdr:row>
      <xdr:rowOff>28467</xdr:rowOff>
    </xdr:from>
    <xdr:ext cx="627753" cy="492347"/>
    <xdr:pic>
      <xdr:nvPicPr>
        <xdr:cNvPr id="118" name="Picture 117">
          <a:extLst>
            <a:ext uri="{FF2B5EF4-FFF2-40B4-BE49-F238E27FC236}">
              <a16:creationId xmlns:a16="http://schemas.microsoft.com/office/drawing/2014/main" id="{39C784C3-4456-4638-8038-CFBF72874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5437" y="1537526"/>
          <a:ext cx="627753" cy="492347"/>
        </a:xfrm>
        <a:prstGeom prst="rect">
          <a:avLst/>
        </a:prstGeom>
      </xdr:spPr>
    </xdr:pic>
    <xdr:clientData/>
  </xdr:oneCellAnchor>
  <xdr:oneCellAnchor>
    <xdr:from>
      <xdr:col>11</xdr:col>
      <xdr:colOff>164250</xdr:colOff>
      <xdr:row>15</xdr:row>
      <xdr:rowOff>35371</xdr:rowOff>
    </xdr:from>
    <xdr:ext cx="518722" cy="487293"/>
    <xdr:pic>
      <xdr:nvPicPr>
        <xdr:cNvPr id="119" name="Picture 118">
          <a:extLst>
            <a:ext uri="{FF2B5EF4-FFF2-40B4-BE49-F238E27FC236}">
              <a16:creationId xmlns:a16="http://schemas.microsoft.com/office/drawing/2014/main" id="{CB4B2338-3AB3-493B-903C-C17937DA9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29270" y="2834351"/>
          <a:ext cx="518722" cy="487293"/>
        </a:xfrm>
        <a:prstGeom prst="rect">
          <a:avLst/>
        </a:prstGeom>
      </xdr:spPr>
    </xdr:pic>
    <xdr:clientData/>
  </xdr:oneCellAnchor>
  <xdr:oneCellAnchor>
    <xdr:from>
      <xdr:col>15</xdr:col>
      <xdr:colOff>277840</xdr:colOff>
      <xdr:row>15</xdr:row>
      <xdr:rowOff>62</xdr:rowOff>
    </xdr:from>
    <xdr:ext cx="490584" cy="499591"/>
    <xdr:pic>
      <xdr:nvPicPr>
        <xdr:cNvPr id="120" name="Picture 119">
          <a:extLst>
            <a:ext uri="{FF2B5EF4-FFF2-40B4-BE49-F238E27FC236}">
              <a16:creationId xmlns:a16="http://schemas.microsoft.com/office/drawing/2014/main" id="{543B9B56-CDC0-4869-BEC5-483250982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36978" y="2799042"/>
          <a:ext cx="490584" cy="499591"/>
        </a:xfrm>
        <a:prstGeom prst="rect">
          <a:avLst/>
        </a:prstGeom>
      </xdr:spPr>
    </xdr:pic>
    <xdr:clientData/>
  </xdr:oneCellAnchor>
  <xdr:oneCellAnchor>
    <xdr:from>
      <xdr:col>11</xdr:col>
      <xdr:colOff>242223</xdr:colOff>
      <xdr:row>7</xdr:row>
      <xdr:rowOff>177507</xdr:rowOff>
    </xdr:from>
    <xdr:ext cx="471137" cy="505934"/>
    <xdr:pic>
      <xdr:nvPicPr>
        <xdr:cNvPr id="121" name="Picture 120">
          <a:extLst>
            <a:ext uri="{FF2B5EF4-FFF2-40B4-BE49-F238E27FC236}">
              <a16:creationId xmlns:a16="http://schemas.microsoft.com/office/drawing/2014/main" id="{BC4A05D4-CD0A-4EC0-A594-AAA19620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7243" y="1502292"/>
          <a:ext cx="471137" cy="505934"/>
        </a:xfrm>
        <a:prstGeom prst="rect">
          <a:avLst/>
        </a:prstGeom>
      </xdr:spPr>
    </xdr:pic>
    <xdr:clientData/>
  </xdr:oneCellAnchor>
  <xdr:oneCellAnchor>
    <xdr:from>
      <xdr:col>12</xdr:col>
      <xdr:colOff>136778</xdr:colOff>
      <xdr:row>27</xdr:row>
      <xdr:rowOff>157520</xdr:rowOff>
    </xdr:from>
    <xdr:ext cx="400049" cy="459705"/>
    <xdr:pic>
      <xdr:nvPicPr>
        <xdr:cNvPr id="122" name="Picture 121">
          <a:extLst>
            <a:ext uri="{FF2B5EF4-FFF2-40B4-BE49-F238E27FC236}">
              <a16:creationId xmlns:a16="http://schemas.microsoft.com/office/drawing/2014/main" id="{473B95FB-D0EA-444F-94F4-CE7D01B3F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13210" y="5192696"/>
          <a:ext cx="400049" cy="459705"/>
        </a:xfrm>
        <a:prstGeom prst="rect">
          <a:avLst/>
        </a:prstGeom>
      </xdr:spPr>
    </xdr:pic>
    <xdr:clientData/>
  </xdr:oneCellAnchor>
  <xdr:oneCellAnchor>
    <xdr:from>
      <xdr:col>11</xdr:col>
      <xdr:colOff>810793</xdr:colOff>
      <xdr:row>14</xdr:row>
      <xdr:rowOff>180355</xdr:rowOff>
    </xdr:from>
    <xdr:ext cx="279745" cy="1301856"/>
    <xdr:pic>
      <xdr:nvPicPr>
        <xdr:cNvPr id="123" name="Picture 122">
          <a:extLst>
            <a:ext uri="{FF2B5EF4-FFF2-40B4-BE49-F238E27FC236}">
              <a16:creationId xmlns:a16="http://schemas.microsoft.com/office/drawing/2014/main" id="{2FE5C82C-873B-49FB-A707-8CCF68148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68126" y="2795061"/>
          <a:ext cx="279745" cy="1301856"/>
        </a:xfrm>
        <a:prstGeom prst="rect">
          <a:avLst/>
        </a:prstGeom>
      </xdr:spPr>
    </xdr:pic>
    <xdr:clientData/>
  </xdr:oneCellAnchor>
  <xdr:twoCellAnchor>
    <xdr:from>
      <xdr:col>11</xdr:col>
      <xdr:colOff>808841</xdr:colOff>
      <xdr:row>21</xdr:row>
      <xdr:rowOff>150469</xdr:rowOff>
    </xdr:from>
    <xdr:to>
      <xdr:col>15</xdr:col>
      <xdr:colOff>254560</xdr:colOff>
      <xdr:row>23</xdr:row>
      <xdr:rowOff>58758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4DA4C9C2-4050-4B78-9B73-E3FB2BA91056}"/>
            </a:ext>
          </a:extLst>
        </xdr:cNvPr>
        <xdr:cNvSpPr txBox="1"/>
      </xdr:nvSpPr>
      <xdr:spPr>
        <a:xfrm>
          <a:off x="2073861" y="4055096"/>
          <a:ext cx="939837" cy="296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>
              <a:solidFill>
                <a:schemeClr val="bg1"/>
              </a:solidFill>
              <a:latin typeface="Orbitron" panose="02000000000000000000" pitchFamily="2" charset="0"/>
            </a:rPr>
            <a:t>SOURCE</a:t>
          </a:r>
        </a:p>
      </xdr:txBody>
    </xdr:sp>
    <xdr:clientData/>
  </xdr:twoCellAnchor>
  <xdr:twoCellAnchor>
    <xdr:from>
      <xdr:col>11</xdr:col>
      <xdr:colOff>906138</xdr:colOff>
      <xdr:row>11</xdr:row>
      <xdr:rowOff>180108</xdr:rowOff>
    </xdr:from>
    <xdr:to>
      <xdr:col>15</xdr:col>
      <xdr:colOff>123454</xdr:colOff>
      <xdr:row>13</xdr:row>
      <xdr:rowOff>75516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DAA1AA15-5B51-412B-A023-59DF91B7841F}"/>
            </a:ext>
          </a:extLst>
        </xdr:cNvPr>
        <xdr:cNvSpPr txBox="1"/>
      </xdr:nvSpPr>
      <xdr:spPr>
        <a:xfrm>
          <a:off x="2171158" y="2241990"/>
          <a:ext cx="711434" cy="263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>
              <a:solidFill>
                <a:schemeClr val="bg1"/>
              </a:solidFill>
              <a:latin typeface="Orbitron" panose="02000000000000000000" pitchFamily="2" charset="0"/>
            </a:rPr>
            <a:t>FLEX</a:t>
          </a:r>
        </a:p>
      </xdr:txBody>
    </xdr:sp>
    <xdr:clientData/>
  </xdr:twoCellAnchor>
  <xdr:twoCellAnchor>
    <xdr:from>
      <xdr:col>11</xdr:col>
      <xdr:colOff>365757</xdr:colOff>
      <xdr:row>29</xdr:row>
      <xdr:rowOff>142774</xdr:rowOff>
    </xdr:from>
    <xdr:to>
      <xdr:col>15</xdr:col>
      <xdr:colOff>297106</xdr:colOff>
      <xdr:row>31</xdr:row>
      <xdr:rowOff>10890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E275E95-9115-4A98-BDD5-A15EA7A81686}"/>
            </a:ext>
          </a:extLst>
        </xdr:cNvPr>
        <xdr:cNvSpPr txBox="1"/>
      </xdr:nvSpPr>
      <xdr:spPr>
        <a:xfrm>
          <a:off x="1630777" y="5576382"/>
          <a:ext cx="1425467" cy="251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>
              <a:solidFill>
                <a:srgbClr val="00FF99"/>
              </a:solidFill>
              <a:latin typeface="Orbitron" panose="02000000000000000000" pitchFamily="2" charset="0"/>
            </a:rPr>
            <a:t>CONVERTER</a:t>
          </a:r>
        </a:p>
      </xdr:txBody>
    </xdr:sp>
    <xdr:clientData/>
  </xdr:twoCellAnchor>
  <xdr:oneCellAnchor>
    <xdr:from>
      <xdr:col>13</xdr:col>
      <xdr:colOff>182331</xdr:colOff>
      <xdr:row>14</xdr:row>
      <xdr:rowOff>160244</xdr:rowOff>
    </xdr:from>
    <xdr:ext cx="317992" cy="1299697"/>
    <xdr:pic>
      <xdr:nvPicPr>
        <xdr:cNvPr id="127" name="Picture 126">
          <a:extLst>
            <a:ext uri="{FF2B5EF4-FFF2-40B4-BE49-F238E27FC236}">
              <a16:creationId xmlns:a16="http://schemas.microsoft.com/office/drawing/2014/main" id="{6EA0163B-48A9-4B3C-8E31-AF88AC404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0800000">
          <a:off x="7045311" y="2774950"/>
          <a:ext cx="317992" cy="1299697"/>
        </a:xfrm>
        <a:prstGeom prst="rect">
          <a:avLst/>
        </a:prstGeom>
      </xdr:spPr>
    </xdr:pic>
    <xdr:clientData/>
  </xdr:oneCellAnchor>
  <xdr:twoCellAnchor>
    <xdr:from>
      <xdr:col>9</xdr:col>
      <xdr:colOff>288862</xdr:colOff>
      <xdr:row>0</xdr:row>
      <xdr:rowOff>93881</xdr:rowOff>
    </xdr:from>
    <xdr:to>
      <xdr:col>17</xdr:col>
      <xdr:colOff>56028</xdr:colOff>
      <xdr:row>39</xdr:row>
      <xdr:rowOff>56030</xdr:rowOff>
    </xdr:to>
    <xdr:sp macro="" textlink="">
      <xdr:nvSpPr>
        <xdr:cNvPr id="128" name="Rectangle: Rounded Corners 127">
          <a:extLst>
            <a:ext uri="{FF2B5EF4-FFF2-40B4-BE49-F238E27FC236}">
              <a16:creationId xmlns:a16="http://schemas.microsoft.com/office/drawing/2014/main" id="{23A61C37-17C7-4068-AC2A-040FB147C058}"/>
            </a:ext>
          </a:extLst>
        </xdr:cNvPr>
        <xdr:cNvSpPr/>
      </xdr:nvSpPr>
      <xdr:spPr>
        <a:xfrm>
          <a:off x="4870823" y="93881"/>
          <a:ext cx="4473637" cy="7298267"/>
        </a:xfrm>
        <a:prstGeom prst="roundRect">
          <a:avLst/>
        </a:prstGeom>
        <a:noFill/>
        <a:ln w="28575">
          <a:solidFill>
            <a:srgbClr val="00FF99"/>
          </a:solidFill>
        </a:ln>
        <a:effectLst>
          <a:glow rad="101600">
            <a:schemeClr val="accent4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15</xdr:col>
      <xdr:colOff>532903</xdr:colOff>
      <xdr:row>23</xdr:row>
      <xdr:rowOff>11442</xdr:rowOff>
    </xdr:from>
    <xdr:ext cx="682313" cy="705174"/>
    <xdr:pic>
      <xdr:nvPicPr>
        <xdr:cNvPr id="129" name="Picture 128">
          <a:extLst>
            <a:ext uri="{FF2B5EF4-FFF2-40B4-BE49-F238E27FC236}">
              <a16:creationId xmlns:a16="http://schemas.microsoft.com/office/drawing/2014/main" id="{92E7C408-B8B4-4D57-9029-9A6C3C602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92041" y="4304540"/>
          <a:ext cx="682313" cy="705174"/>
        </a:xfrm>
        <a:prstGeom prst="rect">
          <a:avLst/>
        </a:prstGeom>
      </xdr:spPr>
    </xdr:pic>
    <xdr:clientData/>
  </xdr:oneCellAnchor>
  <xdr:twoCellAnchor>
    <xdr:from>
      <xdr:col>15</xdr:col>
      <xdr:colOff>574763</xdr:colOff>
      <xdr:row>21</xdr:row>
      <xdr:rowOff>140506</xdr:rowOff>
    </xdr:from>
    <xdr:to>
      <xdr:col>16</xdr:col>
      <xdr:colOff>338668</xdr:colOff>
      <xdr:row>23</xdr:row>
      <xdr:rowOff>48795</xdr:rowOff>
    </xdr:to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A533C1FF-F9E8-47B2-8D06-703BD8A862B1}"/>
            </a:ext>
          </a:extLst>
        </xdr:cNvPr>
        <xdr:cNvSpPr txBox="1"/>
      </xdr:nvSpPr>
      <xdr:spPr>
        <a:xfrm>
          <a:off x="3333901" y="4045133"/>
          <a:ext cx="675316" cy="296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>
              <a:solidFill>
                <a:schemeClr val="bg1"/>
              </a:solidFill>
              <a:latin typeface="Orbitron" panose="02000000000000000000" pitchFamily="2" charset="0"/>
            </a:rPr>
            <a:t>BANK</a:t>
          </a:r>
        </a:p>
      </xdr:txBody>
    </xdr:sp>
    <xdr:clientData/>
  </xdr:twoCellAnchor>
  <xdr:oneCellAnchor>
    <xdr:from>
      <xdr:col>23</xdr:col>
      <xdr:colOff>27601</xdr:colOff>
      <xdr:row>30</xdr:row>
      <xdr:rowOff>105074</xdr:rowOff>
    </xdr:from>
    <xdr:ext cx="668457" cy="737156"/>
    <xdr:pic>
      <xdr:nvPicPr>
        <xdr:cNvPr id="131" name="Picture 130">
          <a:extLst>
            <a:ext uri="{FF2B5EF4-FFF2-40B4-BE49-F238E27FC236}">
              <a16:creationId xmlns:a16="http://schemas.microsoft.com/office/drawing/2014/main" id="{B6F4D737-C590-4A1E-B013-C0EC88FC1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9052" y="5737898"/>
          <a:ext cx="668457" cy="737156"/>
        </a:xfrm>
        <a:prstGeom prst="rect">
          <a:avLst/>
        </a:prstGeom>
      </xdr:spPr>
    </xdr:pic>
    <xdr:clientData/>
  </xdr:oneCellAnchor>
  <xdr:oneCellAnchor>
    <xdr:from>
      <xdr:col>19</xdr:col>
      <xdr:colOff>715620</xdr:colOff>
      <xdr:row>6</xdr:row>
      <xdr:rowOff>48060</xdr:rowOff>
    </xdr:from>
    <xdr:ext cx="1017394" cy="500564"/>
    <xdr:pic>
      <xdr:nvPicPr>
        <xdr:cNvPr id="132" name="Picture 131">
          <a:extLst>
            <a:ext uri="{FF2B5EF4-FFF2-40B4-BE49-F238E27FC236}">
              <a16:creationId xmlns:a16="http://schemas.microsoft.com/office/drawing/2014/main" id="{5D261126-511A-454F-946B-86701A23C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2953" y="1188569"/>
          <a:ext cx="1017394" cy="500564"/>
        </a:xfrm>
        <a:prstGeom prst="rect">
          <a:avLst/>
        </a:prstGeom>
      </xdr:spPr>
    </xdr:pic>
    <xdr:clientData/>
  </xdr:oneCellAnchor>
  <xdr:oneCellAnchor>
    <xdr:from>
      <xdr:col>19</xdr:col>
      <xdr:colOff>213371</xdr:colOff>
      <xdr:row>30</xdr:row>
      <xdr:rowOff>62667</xdr:rowOff>
    </xdr:from>
    <xdr:ext cx="694712" cy="782807"/>
    <xdr:pic>
      <xdr:nvPicPr>
        <xdr:cNvPr id="133" name="Picture 132">
          <a:extLst>
            <a:ext uri="{FF2B5EF4-FFF2-40B4-BE49-F238E27FC236}">
              <a16:creationId xmlns:a16="http://schemas.microsoft.com/office/drawing/2014/main" id="{7644E61C-A5B1-4728-9E4D-7A403BCA4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70704" y="5695491"/>
          <a:ext cx="694712" cy="782807"/>
        </a:xfrm>
        <a:prstGeom prst="rect">
          <a:avLst/>
        </a:prstGeom>
      </xdr:spPr>
    </xdr:pic>
    <xdr:clientData/>
  </xdr:oneCellAnchor>
  <xdr:oneCellAnchor>
    <xdr:from>
      <xdr:col>18</xdr:col>
      <xdr:colOff>525109</xdr:colOff>
      <xdr:row>36</xdr:row>
      <xdr:rowOff>22335</xdr:rowOff>
    </xdr:from>
    <xdr:ext cx="3185523" cy="545125"/>
    <xdr:pic>
      <xdr:nvPicPr>
        <xdr:cNvPr id="134" name="Picture 133">
          <a:extLst>
            <a:ext uri="{FF2B5EF4-FFF2-40B4-BE49-F238E27FC236}">
              <a16:creationId xmlns:a16="http://schemas.microsoft.com/office/drawing/2014/main" id="{8E38DFC0-9E45-4388-AD91-B7A39DC2F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71030" y="6795668"/>
          <a:ext cx="3185523" cy="545125"/>
        </a:xfrm>
        <a:prstGeom prst="rect">
          <a:avLst/>
        </a:prstGeom>
      </xdr:spPr>
    </xdr:pic>
    <xdr:clientData/>
  </xdr:oneCellAnchor>
  <xdr:oneCellAnchor>
    <xdr:from>
      <xdr:col>18</xdr:col>
      <xdr:colOff>498645</xdr:colOff>
      <xdr:row>1</xdr:row>
      <xdr:rowOff>183754</xdr:rowOff>
    </xdr:from>
    <xdr:ext cx="3198767" cy="202147"/>
    <xdr:pic>
      <xdr:nvPicPr>
        <xdr:cNvPr id="135" name="Picture 134">
          <a:extLst>
            <a:ext uri="{FF2B5EF4-FFF2-40B4-BE49-F238E27FC236}">
              <a16:creationId xmlns:a16="http://schemas.microsoft.com/office/drawing/2014/main" id="{563E3B85-3D27-4DA3-9BDB-B5AB6D47F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44566" y="402892"/>
          <a:ext cx="3198767" cy="202147"/>
        </a:xfrm>
        <a:prstGeom prst="rect">
          <a:avLst/>
        </a:prstGeom>
      </xdr:spPr>
    </xdr:pic>
    <xdr:clientData/>
  </xdr:oneCellAnchor>
  <xdr:twoCellAnchor>
    <xdr:from>
      <xdr:col>23</xdr:col>
      <xdr:colOff>25940</xdr:colOff>
      <xdr:row>17</xdr:row>
      <xdr:rowOff>138879</xdr:rowOff>
    </xdr:from>
    <xdr:to>
      <xdr:col>24</xdr:col>
      <xdr:colOff>13229</xdr:colOff>
      <xdr:row>19</xdr:row>
      <xdr:rowOff>21469</xdr:rowOff>
    </xdr:to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E62EDC43-2325-4917-A41B-CFF7DBF3C7A9}"/>
            </a:ext>
          </a:extLst>
        </xdr:cNvPr>
        <xdr:cNvSpPr txBox="1"/>
      </xdr:nvSpPr>
      <xdr:spPr>
        <a:xfrm>
          <a:off x="7277391" y="3306408"/>
          <a:ext cx="898700" cy="251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TEK</a:t>
          </a:r>
        </a:p>
      </xdr:txBody>
    </xdr:sp>
    <xdr:clientData/>
  </xdr:twoCellAnchor>
  <xdr:twoCellAnchor>
    <xdr:from>
      <xdr:col>19</xdr:col>
      <xdr:colOff>149909</xdr:colOff>
      <xdr:row>10</xdr:row>
      <xdr:rowOff>132352</xdr:rowOff>
    </xdr:from>
    <xdr:to>
      <xdr:col>19</xdr:col>
      <xdr:colOff>837785</xdr:colOff>
      <xdr:row>12</xdr:row>
      <xdr:rowOff>19163</xdr:rowOff>
    </xdr:to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3A2905D0-1FAA-4AF7-8FA7-84C25DDD0F74}"/>
            </a:ext>
          </a:extLst>
        </xdr:cNvPr>
        <xdr:cNvSpPr txBox="1"/>
      </xdr:nvSpPr>
      <xdr:spPr>
        <a:xfrm>
          <a:off x="5907242" y="2009960"/>
          <a:ext cx="687876" cy="25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FOOD</a:t>
          </a:r>
        </a:p>
      </xdr:txBody>
    </xdr:sp>
    <xdr:clientData/>
  </xdr:twoCellAnchor>
  <xdr:twoCellAnchor>
    <xdr:from>
      <xdr:col>23</xdr:col>
      <xdr:colOff>82493</xdr:colOff>
      <xdr:row>10</xdr:row>
      <xdr:rowOff>136968</xdr:rowOff>
    </xdr:from>
    <xdr:to>
      <xdr:col>23</xdr:col>
      <xdr:colOff>806823</xdr:colOff>
      <xdr:row>12</xdr:row>
      <xdr:rowOff>14381</xdr:rowOff>
    </xdr:to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C837B941-C9B5-48F3-B81C-D535BF4365CA}"/>
            </a:ext>
          </a:extLst>
        </xdr:cNvPr>
        <xdr:cNvSpPr txBox="1"/>
      </xdr:nvSpPr>
      <xdr:spPr>
        <a:xfrm>
          <a:off x="7333944" y="2014576"/>
          <a:ext cx="724330" cy="245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BASE</a:t>
          </a:r>
        </a:p>
      </xdr:txBody>
    </xdr:sp>
    <xdr:clientData/>
  </xdr:twoCellAnchor>
  <xdr:twoCellAnchor>
    <xdr:from>
      <xdr:col>19</xdr:col>
      <xdr:colOff>113170</xdr:colOff>
      <xdr:row>17</xdr:row>
      <xdr:rowOff>143902</xdr:rowOff>
    </xdr:from>
    <xdr:to>
      <xdr:col>20</xdr:col>
      <xdr:colOff>13323</xdr:colOff>
      <xdr:row>19</xdr:row>
      <xdr:rowOff>3175</xdr:rowOff>
    </xdr:to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AB108F87-E1C9-4BA4-8FFB-DCC0200D1020}"/>
            </a:ext>
          </a:extLst>
        </xdr:cNvPr>
        <xdr:cNvSpPr txBox="1"/>
      </xdr:nvSpPr>
      <xdr:spPr>
        <a:xfrm>
          <a:off x="5870503" y="3311431"/>
          <a:ext cx="811565" cy="227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WAR</a:t>
          </a:r>
        </a:p>
      </xdr:txBody>
    </xdr:sp>
    <xdr:clientData/>
  </xdr:twoCellAnchor>
  <xdr:oneCellAnchor>
    <xdr:from>
      <xdr:col>23</xdr:col>
      <xdr:colOff>96299</xdr:colOff>
      <xdr:row>8</xdr:row>
      <xdr:rowOff>28467</xdr:rowOff>
    </xdr:from>
    <xdr:ext cx="627753" cy="492347"/>
    <xdr:pic>
      <xdr:nvPicPr>
        <xdr:cNvPr id="140" name="Picture 139">
          <a:extLst>
            <a:ext uri="{FF2B5EF4-FFF2-40B4-BE49-F238E27FC236}">
              <a16:creationId xmlns:a16="http://schemas.microsoft.com/office/drawing/2014/main" id="{B933EF90-8C6F-4A6D-818B-EB1C7B193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47750" y="1537526"/>
          <a:ext cx="627753" cy="492347"/>
        </a:xfrm>
        <a:prstGeom prst="rect">
          <a:avLst/>
        </a:prstGeom>
      </xdr:spPr>
    </xdr:pic>
    <xdr:clientData/>
  </xdr:oneCellAnchor>
  <xdr:oneCellAnchor>
    <xdr:from>
      <xdr:col>19</xdr:col>
      <xdr:colOff>164250</xdr:colOff>
      <xdr:row>15</xdr:row>
      <xdr:rowOff>35371</xdr:rowOff>
    </xdr:from>
    <xdr:ext cx="518722" cy="487293"/>
    <xdr:pic>
      <xdr:nvPicPr>
        <xdr:cNvPr id="141" name="Picture 140">
          <a:extLst>
            <a:ext uri="{FF2B5EF4-FFF2-40B4-BE49-F238E27FC236}">
              <a16:creationId xmlns:a16="http://schemas.microsoft.com/office/drawing/2014/main" id="{87529E85-753F-45A6-B60C-3DF753CEC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21583" y="2834351"/>
          <a:ext cx="518722" cy="487293"/>
        </a:xfrm>
        <a:prstGeom prst="rect">
          <a:avLst/>
        </a:prstGeom>
      </xdr:spPr>
    </xdr:pic>
    <xdr:clientData/>
  </xdr:oneCellAnchor>
  <xdr:oneCellAnchor>
    <xdr:from>
      <xdr:col>23</xdr:col>
      <xdr:colOff>277840</xdr:colOff>
      <xdr:row>15</xdr:row>
      <xdr:rowOff>62</xdr:rowOff>
    </xdr:from>
    <xdr:ext cx="490584" cy="499591"/>
    <xdr:pic>
      <xdr:nvPicPr>
        <xdr:cNvPr id="142" name="Picture 141">
          <a:extLst>
            <a:ext uri="{FF2B5EF4-FFF2-40B4-BE49-F238E27FC236}">
              <a16:creationId xmlns:a16="http://schemas.microsoft.com/office/drawing/2014/main" id="{CA61C5DC-4CAF-4A0C-95FA-E047BDBE1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529291" y="2799042"/>
          <a:ext cx="490584" cy="499591"/>
        </a:xfrm>
        <a:prstGeom prst="rect">
          <a:avLst/>
        </a:prstGeom>
      </xdr:spPr>
    </xdr:pic>
    <xdr:clientData/>
  </xdr:oneCellAnchor>
  <xdr:oneCellAnchor>
    <xdr:from>
      <xdr:col>19</xdr:col>
      <xdr:colOff>242223</xdr:colOff>
      <xdr:row>7</xdr:row>
      <xdr:rowOff>177507</xdr:rowOff>
    </xdr:from>
    <xdr:ext cx="471137" cy="505934"/>
    <xdr:pic>
      <xdr:nvPicPr>
        <xdr:cNvPr id="143" name="Picture 142">
          <a:extLst>
            <a:ext uri="{FF2B5EF4-FFF2-40B4-BE49-F238E27FC236}">
              <a16:creationId xmlns:a16="http://schemas.microsoft.com/office/drawing/2014/main" id="{95D1B7DB-C4CB-4A9C-93E5-4EA5B5CC4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99556" y="1502292"/>
          <a:ext cx="471137" cy="505934"/>
        </a:xfrm>
        <a:prstGeom prst="rect">
          <a:avLst/>
        </a:prstGeom>
      </xdr:spPr>
    </xdr:pic>
    <xdr:clientData/>
  </xdr:oneCellAnchor>
  <xdr:oneCellAnchor>
    <xdr:from>
      <xdr:col>20</xdr:col>
      <xdr:colOff>136778</xdr:colOff>
      <xdr:row>27</xdr:row>
      <xdr:rowOff>157520</xdr:rowOff>
    </xdr:from>
    <xdr:ext cx="400049" cy="459705"/>
    <xdr:pic>
      <xdr:nvPicPr>
        <xdr:cNvPr id="144" name="Picture 143">
          <a:extLst>
            <a:ext uri="{FF2B5EF4-FFF2-40B4-BE49-F238E27FC236}">
              <a16:creationId xmlns:a16="http://schemas.microsoft.com/office/drawing/2014/main" id="{8654EAEF-8E18-45B7-AC0F-EB36D4713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05523" y="5192696"/>
          <a:ext cx="400049" cy="459705"/>
        </a:xfrm>
        <a:prstGeom prst="rect">
          <a:avLst/>
        </a:prstGeom>
      </xdr:spPr>
    </xdr:pic>
    <xdr:clientData/>
  </xdr:oneCellAnchor>
  <xdr:oneCellAnchor>
    <xdr:from>
      <xdr:col>19</xdr:col>
      <xdr:colOff>810793</xdr:colOff>
      <xdr:row>14</xdr:row>
      <xdr:rowOff>180355</xdr:rowOff>
    </xdr:from>
    <xdr:ext cx="279745" cy="1301856"/>
    <xdr:pic>
      <xdr:nvPicPr>
        <xdr:cNvPr id="145" name="Picture 144">
          <a:extLst>
            <a:ext uri="{FF2B5EF4-FFF2-40B4-BE49-F238E27FC236}">
              <a16:creationId xmlns:a16="http://schemas.microsoft.com/office/drawing/2014/main" id="{3CDEADEB-4827-4DD2-958F-1BE656EB0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68126" y="2795061"/>
          <a:ext cx="279745" cy="1301856"/>
        </a:xfrm>
        <a:prstGeom prst="rect">
          <a:avLst/>
        </a:prstGeom>
      </xdr:spPr>
    </xdr:pic>
    <xdr:clientData/>
  </xdr:oneCellAnchor>
  <xdr:twoCellAnchor>
    <xdr:from>
      <xdr:col>19</xdr:col>
      <xdr:colOff>808841</xdr:colOff>
      <xdr:row>21</xdr:row>
      <xdr:rowOff>150469</xdr:rowOff>
    </xdr:from>
    <xdr:to>
      <xdr:col>23</xdr:col>
      <xdr:colOff>254560</xdr:colOff>
      <xdr:row>23</xdr:row>
      <xdr:rowOff>58758</xdr:rowOff>
    </xdr:to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98043BAC-EEC4-4B80-9E28-F248316C2E6B}"/>
            </a:ext>
          </a:extLst>
        </xdr:cNvPr>
        <xdr:cNvSpPr txBox="1"/>
      </xdr:nvSpPr>
      <xdr:spPr>
        <a:xfrm>
          <a:off x="6566174" y="4055096"/>
          <a:ext cx="939837" cy="296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>
              <a:solidFill>
                <a:schemeClr val="bg1"/>
              </a:solidFill>
              <a:latin typeface="Orbitron" panose="02000000000000000000" pitchFamily="2" charset="0"/>
            </a:rPr>
            <a:t>SOURCE</a:t>
          </a:r>
        </a:p>
      </xdr:txBody>
    </xdr:sp>
    <xdr:clientData/>
  </xdr:twoCellAnchor>
  <xdr:twoCellAnchor>
    <xdr:from>
      <xdr:col>19</xdr:col>
      <xdr:colOff>906138</xdr:colOff>
      <xdr:row>11</xdr:row>
      <xdr:rowOff>180108</xdr:rowOff>
    </xdr:from>
    <xdr:to>
      <xdr:col>23</xdr:col>
      <xdr:colOff>123454</xdr:colOff>
      <xdr:row>13</xdr:row>
      <xdr:rowOff>75516</xdr:rowOff>
    </xdr:to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C4B816E7-63FA-4DA5-9385-5D7C202736AE}"/>
            </a:ext>
          </a:extLst>
        </xdr:cNvPr>
        <xdr:cNvSpPr txBox="1"/>
      </xdr:nvSpPr>
      <xdr:spPr>
        <a:xfrm>
          <a:off x="6663471" y="2241990"/>
          <a:ext cx="711434" cy="263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>
              <a:solidFill>
                <a:schemeClr val="bg1"/>
              </a:solidFill>
              <a:latin typeface="Orbitron" panose="02000000000000000000" pitchFamily="2" charset="0"/>
            </a:rPr>
            <a:t>FLEX</a:t>
          </a:r>
        </a:p>
      </xdr:txBody>
    </xdr:sp>
    <xdr:clientData/>
  </xdr:twoCellAnchor>
  <xdr:twoCellAnchor>
    <xdr:from>
      <xdr:col>19</xdr:col>
      <xdr:colOff>365757</xdr:colOff>
      <xdr:row>29</xdr:row>
      <xdr:rowOff>142774</xdr:rowOff>
    </xdr:from>
    <xdr:to>
      <xdr:col>23</xdr:col>
      <xdr:colOff>297106</xdr:colOff>
      <xdr:row>31</xdr:row>
      <xdr:rowOff>10890</xdr:rowOff>
    </xdr:to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CD6DAA60-1271-4403-A19A-4CAE2A922AA2}"/>
            </a:ext>
          </a:extLst>
        </xdr:cNvPr>
        <xdr:cNvSpPr txBox="1"/>
      </xdr:nvSpPr>
      <xdr:spPr>
        <a:xfrm>
          <a:off x="6123090" y="5576382"/>
          <a:ext cx="1425467" cy="251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>
              <a:solidFill>
                <a:srgbClr val="00FF99"/>
              </a:solidFill>
              <a:latin typeface="Orbitron" panose="02000000000000000000" pitchFamily="2" charset="0"/>
            </a:rPr>
            <a:t>CONVERTER</a:t>
          </a:r>
        </a:p>
      </xdr:txBody>
    </xdr:sp>
    <xdr:clientData/>
  </xdr:twoCellAnchor>
  <xdr:oneCellAnchor>
    <xdr:from>
      <xdr:col>21</xdr:col>
      <xdr:colOff>182331</xdr:colOff>
      <xdr:row>14</xdr:row>
      <xdr:rowOff>160244</xdr:rowOff>
    </xdr:from>
    <xdr:ext cx="317992" cy="1299697"/>
    <xdr:pic>
      <xdr:nvPicPr>
        <xdr:cNvPr id="149" name="Picture 148">
          <a:extLst>
            <a:ext uri="{FF2B5EF4-FFF2-40B4-BE49-F238E27FC236}">
              <a16:creationId xmlns:a16="http://schemas.microsoft.com/office/drawing/2014/main" id="{47BBAB17-F1EC-47E3-9E25-5B2D1DEB8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0800000">
          <a:off x="7045311" y="2774950"/>
          <a:ext cx="317992" cy="1299697"/>
        </a:xfrm>
        <a:prstGeom prst="rect">
          <a:avLst/>
        </a:prstGeom>
      </xdr:spPr>
    </xdr:pic>
    <xdr:clientData/>
  </xdr:oneCellAnchor>
  <xdr:twoCellAnchor>
    <xdr:from>
      <xdr:col>17</xdr:col>
      <xdr:colOff>288862</xdr:colOff>
      <xdr:row>0</xdr:row>
      <xdr:rowOff>93881</xdr:rowOff>
    </xdr:from>
    <xdr:to>
      <xdr:col>25</xdr:col>
      <xdr:colOff>56028</xdr:colOff>
      <xdr:row>39</xdr:row>
      <xdr:rowOff>56030</xdr:rowOff>
    </xdr:to>
    <xdr:sp macro="" textlink="">
      <xdr:nvSpPr>
        <xdr:cNvPr id="150" name="Rectangle: Rounded Corners 149">
          <a:extLst>
            <a:ext uri="{FF2B5EF4-FFF2-40B4-BE49-F238E27FC236}">
              <a16:creationId xmlns:a16="http://schemas.microsoft.com/office/drawing/2014/main" id="{31472247-2535-4CCE-A432-D89A7B5C7DEC}"/>
            </a:ext>
          </a:extLst>
        </xdr:cNvPr>
        <xdr:cNvSpPr/>
      </xdr:nvSpPr>
      <xdr:spPr>
        <a:xfrm>
          <a:off x="4845423" y="93881"/>
          <a:ext cx="4284879" cy="7298267"/>
        </a:xfrm>
        <a:prstGeom prst="roundRect">
          <a:avLst/>
        </a:prstGeom>
        <a:noFill/>
        <a:ln w="28575">
          <a:solidFill>
            <a:srgbClr val="00FF99"/>
          </a:solidFill>
        </a:ln>
        <a:effectLst>
          <a:glow rad="101600">
            <a:schemeClr val="accent4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23</xdr:col>
      <xdr:colOff>532903</xdr:colOff>
      <xdr:row>23</xdr:row>
      <xdr:rowOff>11442</xdr:rowOff>
    </xdr:from>
    <xdr:ext cx="682313" cy="705174"/>
    <xdr:pic>
      <xdr:nvPicPr>
        <xdr:cNvPr id="151" name="Picture 150">
          <a:extLst>
            <a:ext uri="{FF2B5EF4-FFF2-40B4-BE49-F238E27FC236}">
              <a16:creationId xmlns:a16="http://schemas.microsoft.com/office/drawing/2014/main" id="{6C738063-DFEA-465C-913B-90540083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84354" y="4304540"/>
          <a:ext cx="682313" cy="705174"/>
        </a:xfrm>
        <a:prstGeom prst="rect">
          <a:avLst/>
        </a:prstGeom>
      </xdr:spPr>
    </xdr:pic>
    <xdr:clientData/>
  </xdr:oneCellAnchor>
  <xdr:twoCellAnchor>
    <xdr:from>
      <xdr:col>23</xdr:col>
      <xdr:colOff>574763</xdr:colOff>
      <xdr:row>21</xdr:row>
      <xdr:rowOff>140506</xdr:rowOff>
    </xdr:from>
    <xdr:to>
      <xdr:col>24</xdr:col>
      <xdr:colOff>338668</xdr:colOff>
      <xdr:row>23</xdr:row>
      <xdr:rowOff>48795</xdr:rowOff>
    </xdr:to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4307608C-F1AD-4A42-8D3F-CBA73A7CB601}"/>
            </a:ext>
          </a:extLst>
        </xdr:cNvPr>
        <xdr:cNvSpPr txBox="1"/>
      </xdr:nvSpPr>
      <xdr:spPr>
        <a:xfrm>
          <a:off x="7826214" y="4045133"/>
          <a:ext cx="675316" cy="296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>
              <a:solidFill>
                <a:schemeClr val="bg1"/>
              </a:solidFill>
              <a:latin typeface="Orbitron" panose="02000000000000000000" pitchFamily="2" charset="0"/>
            </a:rPr>
            <a:t>BANK</a:t>
          </a:r>
        </a:p>
      </xdr:txBody>
    </xdr:sp>
    <xdr:clientData/>
  </xdr:twoCellAnchor>
  <xdr:oneCellAnchor>
    <xdr:from>
      <xdr:col>31</xdr:col>
      <xdr:colOff>27601</xdr:colOff>
      <xdr:row>30</xdr:row>
      <xdr:rowOff>105074</xdr:rowOff>
    </xdr:from>
    <xdr:ext cx="668457" cy="737156"/>
    <xdr:pic>
      <xdr:nvPicPr>
        <xdr:cNvPr id="153" name="Picture 152">
          <a:extLst>
            <a:ext uri="{FF2B5EF4-FFF2-40B4-BE49-F238E27FC236}">
              <a16:creationId xmlns:a16="http://schemas.microsoft.com/office/drawing/2014/main" id="{D34B349B-8606-4629-8D10-351C8F7E4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1366" y="5737898"/>
          <a:ext cx="668457" cy="737156"/>
        </a:xfrm>
        <a:prstGeom prst="rect">
          <a:avLst/>
        </a:prstGeom>
      </xdr:spPr>
    </xdr:pic>
    <xdr:clientData/>
  </xdr:oneCellAnchor>
  <xdr:oneCellAnchor>
    <xdr:from>
      <xdr:col>27</xdr:col>
      <xdr:colOff>715620</xdr:colOff>
      <xdr:row>6</xdr:row>
      <xdr:rowOff>48060</xdr:rowOff>
    </xdr:from>
    <xdr:ext cx="1017394" cy="500564"/>
    <xdr:pic>
      <xdr:nvPicPr>
        <xdr:cNvPr id="154" name="Picture 153">
          <a:extLst>
            <a:ext uri="{FF2B5EF4-FFF2-40B4-BE49-F238E27FC236}">
              <a16:creationId xmlns:a16="http://schemas.microsoft.com/office/drawing/2014/main" id="{D71504EE-0107-466D-BF6A-A9ADCEF77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5267" y="1188569"/>
          <a:ext cx="1017394" cy="500564"/>
        </a:xfrm>
        <a:prstGeom prst="rect">
          <a:avLst/>
        </a:prstGeom>
      </xdr:spPr>
    </xdr:pic>
    <xdr:clientData/>
  </xdr:oneCellAnchor>
  <xdr:oneCellAnchor>
    <xdr:from>
      <xdr:col>27</xdr:col>
      <xdr:colOff>213371</xdr:colOff>
      <xdr:row>30</xdr:row>
      <xdr:rowOff>62667</xdr:rowOff>
    </xdr:from>
    <xdr:ext cx="694712" cy="782807"/>
    <xdr:pic>
      <xdr:nvPicPr>
        <xdr:cNvPr id="155" name="Picture 154">
          <a:extLst>
            <a:ext uri="{FF2B5EF4-FFF2-40B4-BE49-F238E27FC236}">
              <a16:creationId xmlns:a16="http://schemas.microsoft.com/office/drawing/2014/main" id="{CFD2879F-6E77-4F64-8DC0-8969218A8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63018" y="5695491"/>
          <a:ext cx="694712" cy="782807"/>
        </a:xfrm>
        <a:prstGeom prst="rect">
          <a:avLst/>
        </a:prstGeom>
      </xdr:spPr>
    </xdr:pic>
    <xdr:clientData/>
  </xdr:oneCellAnchor>
  <xdr:oneCellAnchor>
    <xdr:from>
      <xdr:col>26</xdr:col>
      <xdr:colOff>525109</xdr:colOff>
      <xdr:row>36</xdr:row>
      <xdr:rowOff>22335</xdr:rowOff>
    </xdr:from>
    <xdr:ext cx="3185523" cy="545125"/>
    <xdr:pic>
      <xdr:nvPicPr>
        <xdr:cNvPr id="156" name="Picture 155">
          <a:extLst>
            <a:ext uri="{FF2B5EF4-FFF2-40B4-BE49-F238E27FC236}">
              <a16:creationId xmlns:a16="http://schemas.microsoft.com/office/drawing/2014/main" id="{6091B3C5-61E1-4E8D-89D8-862530BC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63344" y="6795668"/>
          <a:ext cx="3185523" cy="545125"/>
        </a:xfrm>
        <a:prstGeom prst="rect">
          <a:avLst/>
        </a:prstGeom>
      </xdr:spPr>
    </xdr:pic>
    <xdr:clientData/>
  </xdr:oneCellAnchor>
  <xdr:oneCellAnchor>
    <xdr:from>
      <xdr:col>26</xdr:col>
      <xdr:colOff>498645</xdr:colOff>
      <xdr:row>1</xdr:row>
      <xdr:rowOff>183754</xdr:rowOff>
    </xdr:from>
    <xdr:ext cx="3198767" cy="202147"/>
    <xdr:pic>
      <xdr:nvPicPr>
        <xdr:cNvPr id="157" name="Picture 156">
          <a:extLst>
            <a:ext uri="{FF2B5EF4-FFF2-40B4-BE49-F238E27FC236}">
              <a16:creationId xmlns:a16="http://schemas.microsoft.com/office/drawing/2014/main" id="{23B010A9-FDDF-4FC8-B65A-5333D689B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36880" y="402892"/>
          <a:ext cx="3198767" cy="202147"/>
        </a:xfrm>
        <a:prstGeom prst="rect">
          <a:avLst/>
        </a:prstGeom>
      </xdr:spPr>
    </xdr:pic>
    <xdr:clientData/>
  </xdr:oneCellAnchor>
  <xdr:twoCellAnchor>
    <xdr:from>
      <xdr:col>31</xdr:col>
      <xdr:colOff>25940</xdr:colOff>
      <xdr:row>17</xdr:row>
      <xdr:rowOff>138879</xdr:rowOff>
    </xdr:from>
    <xdr:to>
      <xdr:col>32</xdr:col>
      <xdr:colOff>13229</xdr:colOff>
      <xdr:row>19</xdr:row>
      <xdr:rowOff>21469</xdr:rowOff>
    </xdr:to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FE63C3EC-C129-493F-B474-DFC8775E0098}"/>
            </a:ext>
          </a:extLst>
        </xdr:cNvPr>
        <xdr:cNvSpPr txBox="1"/>
      </xdr:nvSpPr>
      <xdr:spPr>
        <a:xfrm>
          <a:off x="11769705" y="3306408"/>
          <a:ext cx="898700" cy="251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TEK</a:t>
          </a:r>
        </a:p>
      </xdr:txBody>
    </xdr:sp>
    <xdr:clientData/>
  </xdr:twoCellAnchor>
  <xdr:twoCellAnchor>
    <xdr:from>
      <xdr:col>27</xdr:col>
      <xdr:colOff>149909</xdr:colOff>
      <xdr:row>10</xdr:row>
      <xdr:rowOff>132352</xdr:rowOff>
    </xdr:from>
    <xdr:to>
      <xdr:col>27</xdr:col>
      <xdr:colOff>837785</xdr:colOff>
      <xdr:row>12</xdr:row>
      <xdr:rowOff>19163</xdr:rowOff>
    </xdr:to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746F99A7-D18C-4DE3-92DA-B5665CB1FCB9}"/>
            </a:ext>
          </a:extLst>
        </xdr:cNvPr>
        <xdr:cNvSpPr txBox="1"/>
      </xdr:nvSpPr>
      <xdr:spPr>
        <a:xfrm>
          <a:off x="10399556" y="2009960"/>
          <a:ext cx="687876" cy="255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FOOD</a:t>
          </a:r>
        </a:p>
      </xdr:txBody>
    </xdr:sp>
    <xdr:clientData/>
  </xdr:twoCellAnchor>
  <xdr:twoCellAnchor>
    <xdr:from>
      <xdr:col>31</xdr:col>
      <xdr:colOff>82493</xdr:colOff>
      <xdr:row>10</xdr:row>
      <xdr:rowOff>136968</xdr:rowOff>
    </xdr:from>
    <xdr:to>
      <xdr:col>31</xdr:col>
      <xdr:colOff>806823</xdr:colOff>
      <xdr:row>12</xdr:row>
      <xdr:rowOff>14381</xdr:rowOff>
    </xdr:to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6E9D027D-3F7C-4EEB-9794-067CDF05131E}"/>
            </a:ext>
          </a:extLst>
        </xdr:cNvPr>
        <xdr:cNvSpPr txBox="1"/>
      </xdr:nvSpPr>
      <xdr:spPr>
        <a:xfrm>
          <a:off x="11826258" y="2014576"/>
          <a:ext cx="724330" cy="2459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BASE</a:t>
          </a:r>
        </a:p>
      </xdr:txBody>
    </xdr:sp>
    <xdr:clientData/>
  </xdr:twoCellAnchor>
  <xdr:twoCellAnchor>
    <xdr:from>
      <xdr:col>27</xdr:col>
      <xdr:colOff>113170</xdr:colOff>
      <xdr:row>17</xdr:row>
      <xdr:rowOff>143902</xdr:rowOff>
    </xdr:from>
    <xdr:to>
      <xdr:col>28</xdr:col>
      <xdr:colOff>13323</xdr:colOff>
      <xdr:row>19</xdr:row>
      <xdr:rowOff>3175</xdr:rowOff>
    </xdr:to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DF597EBA-31E1-4306-8384-C72D4B3ACBE3}"/>
            </a:ext>
          </a:extLst>
        </xdr:cNvPr>
        <xdr:cNvSpPr txBox="1"/>
      </xdr:nvSpPr>
      <xdr:spPr>
        <a:xfrm>
          <a:off x="10362817" y="3311431"/>
          <a:ext cx="811565" cy="227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>
              <a:solidFill>
                <a:schemeClr val="bg1"/>
              </a:solidFill>
              <a:latin typeface="Orbitron" panose="02000000000000000000" pitchFamily="2" charset="0"/>
            </a:rPr>
            <a:t>WAR</a:t>
          </a:r>
        </a:p>
      </xdr:txBody>
    </xdr:sp>
    <xdr:clientData/>
  </xdr:twoCellAnchor>
  <xdr:oneCellAnchor>
    <xdr:from>
      <xdr:col>31</xdr:col>
      <xdr:colOff>96299</xdr:colOff>
      <xdr:row>8</xdr:row>
      <xdr:rowOff>28467</xdr:rowOff>
    </xdr:from>
    <xdr:ext cx="627753" cy="492347"/>
    <xdr:pic>
      <xdr:nvPicPr>
        <xdr:cNvPr id="162" name="Picture 161">
          <a:extLst>
            <a:ext uri="{FF2B5EF4-FFF2-40B4-BE49-F238E27FC236}">
              <a16:creationId xmlns:a16="http://schemas.microsoft.com/office/drawing/2014/main" id="{546CD543-D779-4B2B-930B-BDB4397F8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840064" y="1537526"/>
          <a:ext cx="627753" cy="492347"/>
        </a:xfrm>
        <a:prstGeom prst="rect">
          <a:avLst/>
        </a:prstGeom>
      </xdr:spPr>
    </xdr:pic>
    <xdr:clientData/>
  </xdr:oneCellAnchor>
  <xdr:oneCellAnchor>
    <xdr:from>
      <xdr:col>27</xdr:col>
      <xdr:colOff>164250</xdr:colOff>
      <xdr:row>15</xdr:row>
      <xdr:rowOff>35371</xdr:rowOff>
    </xdr:from>
    <xdr:ext cx="518722" cy="487293"/>
    <xdr:pic>
      <xdr:nvPicPr>
        <xdr:cNvPr id="163" name="Picture 162">
          <a:extLst>
            <a:ext uri="{FF2B5EF4-FFF2-40B4-BE49-F238E27FC236}">
              <a16:creationId xmlns:a16="http://schemas.microsoft.com/office/drawing/2014/main" id="{484C0018-4C7A-48A7-8741-0D208B88E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13897" y="2834351"/>
          <a:ext cx="518722" cy="487293"/>
        </a:xfrm>
        <a:prstGeom prst="rect">
          <a:avLst/>
        </a:prstGeom>
      </xdr:spPr>
    </xdr:pic>
    <xdr:clientData/>
  </xdr:oneCellAnchor>
  <xdr:oneCellAnchor>
    <xdr:from>
      <xdr:col>31</xdr:col>
      <xdr:colOff>277840</xdr:colOff>
      <xdr:row>15</xdr:row>
      <xdr:rowOff>62</xdr:rowOff>
    </xdr:from>
    <xdr:ext cx="490584" cy="499591"/>
    <xdr:pic>
      <xdr:nvPicPr>
        <xdr:cNvPr id="164" name="Picture 163">
          <a:extLst>
            <a:ext uri="{FF2B5EF4-FFF2-40B4-BE49-F238E27FC236}">
              <a16:creationId xmlns:a16="http://schemas.microsoft.com/office/drawing/2014/main" id="{481D382B-C800-4EB3-9461-234F2F40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021605" y="2799042"/>
          <a:ext cx="490584" cy="499591"/>
        </a:xfrm>
        <a:prstGeom prst="rect">
          <a:avLst/>
        </a:prstGeom>
      </xdr:spPr>
    </xdr:pic>
    <xdr:clientData/>
  </xdr:oneCellAnchor>
  <xdr:oneCellAnchor>
    <xdr:from>
      <xdr:col>27</xdr:col>
      <xdr:colOff>242223</xdr:colOff>
      <xdr:row>7</xdr:row>
      <xdr:rowOff>177507</xdr:rowOff>
    </xdr:from>
    <xdr:ext cx="471137" cy="505934"/>
    <xdr:pic>
      <xdr:nvPicPr>
        <xdr:cNvPr id="165" name="Picture 164">
          <a:extLst>
            <a:ext uri="{FF2B5EF4-FFF2-40B4-BE49-F238E27FC236}">
              <a16:creationId xmlns:a16="http://schemas.microsoft.com/office/drawing/2014/main" id="{0474CE33-8AC8-48E4-A224-43A041D3B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91870" y="1502292"/>
          <a:ext cx="471137" cy="505934"/>
        </a:xfrm>
        <a:prstGeom prst="rect">
          <a:avLst/>
        </a:prstGeom>
      </xdr:spPr>
    </xdr:pic>
    <xdr:clientData/>
  </xdr:oneCellAnchor>
  <xdr:oneCellAnchor>
    <xdr:from>
      <xdr:col>28</xdr:col>
      <xdr:colOff>136778</xdr:colOff>
      <xdr:row>27</xdr:row>
      <xdr:rowOff>157520</xdr:rowOff>
    </xdr:from>
    <xdr:ext cx="400049" cy="459705"/>
    <xdr:pic>
      <xdr:nvPicPr>
        <xdr:cNvPr id="166" name="Picture 165">
          <a:extLst>
            <a:ext uri="{FF2B5EF4-FFF2-40B4-BE49-F238E27FC236}">
              <a16:creationId xmlns:a16="http://schemas.microsoft.com/office/drawing/2014/main" id="{74EE7EFC-2E8D-476D-AAC6-0554A1CF2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297837" y="5192696"/>
          <a:ext cx="400049" cy="459705"/>
        </a:xfrm>
        <a:prstGeom prst="rect">
          <a:avLst/>
        </a:prstGeom>
      </xdr:spPr>
    </xdr:pic>
    <xdr:clientData/>
  </xdr:oneCellAnchor>
  <xdr:oneCellAnchor>
    <xdr:from>
      <xdr:col>27</xdr:col>
      <xdr:colOff>810793</xdr:colOff>
      <xdr:row>14</xdr:row>
      <xdr:rowOff>180355</xdr:rowOff>
    </xdr:from>
    <xdr:ext cx="279745" cy="1301856"/>
    <xdr:pic>
      <xdr:nvPicPr>
        <xdr:cNvPr id="167" name="Picture 166">
          <a:extLst>
            <a:ext uri="{FF2B5EF4-FFF2-40B4-BE49-F238E27FC236}">
              <a16:creationId xmlns:a16="http://schemas.microsoft.com/office/drawing/2014/main" id="{D5A47D1C-A329-4770-8D08-CDA536D92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60440" y="2795061"/>
          <a:ext cx="279745" cy="1301856"/>
        </a:xfrm>
        <a:prstGeom prst="rect">
          <a:avLst/>
        </a:prstGeom>
      </xdr:spPr>
    </xdr:pic>
    <xdr:clientData/>
  </xdr:oneCellAnchor>
  <xdr:twoCellAnchor>
    <xdr:from>
      <xdr:col>27</xdr:col>
      <xdr:colOff>808841</xdr:colOff>
      <xdr:row>21</xdr:row>
      <xdr:rowOff>150469</xdr:rowOff>
    </xdr:from>
    <xdr:to>
      <xdr:col>31</xdr:col>
      <xdr:colOff>254560</xdr:colOff>
      <xdr:row>23</xdr:row>
      <xdr:rowOff>58758</xdr:rowOff>
    </xdr:to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2E3A21C3-AD03-4845-A7B7-7B06F1B45FBA}"/>
            </a:ext>
          </a:extLst>
        </xdr:cNvPr>
        <xdr:cNvSpPr txBox="1"/>
      </xdr:nvSpPr>
      <xdr:spPr>
        <a:xfrm>
          <a:off x="11058488" y="4055096"/>
          <a:ext cx="939837" cy="296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>
              <a:solidFill>
                <a:schemeClr val="bg1"/>
              </a:solidFill>
              <a:latin typeface="Orbitron" panose="02000000000000000000" pitchFamily="2" charset="0"/>
            </a:rPr>
            <a:t>SOURCE</a:t>
          </a:r>
        </a:p>
      </xdr:txBody>
    </xdr:sp>
    <xdr:clientData/>
  </xdr:twoCellAnchor>
  <xdr:twoCellAnchor>
    <xdr:from>
      <xdr:col>27</xdr:col>
      <xdr:colOff>906138</xdr:colOff>
      <xdr:row>11</xdr:row>
      <xdr:rowOff>180108</xdr:rowOff>
    </xdr:from>
    <xdr:to>
      <xdr:col>31</xdr:col>
      <xdr:colOff>123454</xdr:colOff>
      <xdr:row>13</xdr:row>
      <xdr:rowOff>75516</xdr:rowOff>
    </xdr:to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7EAD3B41-8004-4F3E-A805-A1FBFCCC8A4E}"/>
            </a:ext>
          </a:extLst>
        </xdr:cNvPr>
        <xdr:cNvSpPr txBox="1"/>
      </xdr:nvSpPr>
      <xdr:spPr>
        <a:xfrm>
          <a:off x="11155785" y="2241990"/>
          <a:ext cx="711434" cy="263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>
              <a:solidFill>
                <a:schemeClr val="bg1"/>
              </a:solidFill>
              <a:latin typeface="Orbitron" panose="02000000000000000000" pitchFamily="2" charset="0"/>
            </a:rPr>
            <a:t>FLEX</a:t>
          </a:r>
        </a:p>
      </xdr:txBody>
    </xdr:sp>
    <xdr:clientData/>
  </xdr:twoCellAnchor>
  <xdr:twoCellAnchor>
    <xdr:from>
      <xdr:col>27</xdr:col>
      <xdr:colOff>365757</xdr:colOff>
      <xdr:row>29</xdr:row>
      <xdr:rowOff>142774</xdr:rowOff>
    </xdr:from>
    <xdr:to>
      <xdr:col>31</xdr:col>
      <xdr:colOff>297106</xdr:colOff>
      <xdr:row>31</xdr:row>
      <xdr:rowOff>10890</xdr:rowOff>
    </xdr:to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C24E9CF1-1C61-4C38-81F0-5AC140A94837}"/>
            </a:ext>
          </a:extLst>
        </xdr:cNvPr>
        <xdr:cNvSpPr txBox="1"/>
      </xdr:nvSpPr>
      <xdr:spPr>
        <a:xfrm>
          <a:off x="10615404" y="5576382"/>
          <a:ext cx="1425467" cy="251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>
              <a:solidFill>
                <a:srgbClr val="00FF99"/>
              </a:solidFill>
              <a:latin typeface="Orbitron" panose="02000000000000000000" pitchFamily="2" charset="0"/>
            </a:rPr>
            <a:t>CONVERTER</a:t>
          </a:r>
        </a:p>
      </xdr:txBody>
    </xdr:sp>
    <xdr:clientData/>
  </xdr:twoCellAnchor>
  <xdr:oneCellAnchor>
    <xdr:from>
      <xdr:col>29</xdr:col>
      <xdr:colOff>182331</xdr:colOff>
      <xdr:row>14</xdr:row>
      <xdr:rowOff>160244</xdr:rowOff>
    </xdr:from>
    <xdr:ext cx="317992" cy="1299697"/>
    <xdr:pic>
      <xdr:nvPicPr>
        <xdr:cNvPr id="171" name="Picture 170">
          <a:extLst>
            <a:ext uri="{FF2B5EF4-FFF2-40B4-BE49-F238E27FC236}">
              <a16:creationId xmlns:a16="http://schemas.microsoft.com/office/drawing/2014/main" id="{45F21FBA-5AF8-4C3B-9326-AED4EA647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0800000">
          <a:off x="11537625" y="2774950"/>
          <a:ext cx="317992" cy="1299697"/>
        </a:xfrm>
        <a:prstGeom prst="rect">
          <a:avLst/>
        </a:prstGeom>
      </xdr:spPr>
    </xdr:pic>
    <xdr:clientData/>
  </xdr:oneCellAnchor>
  <xdr:twoCellAnchor>
    <xdr:from>
      <xdr:col>25</xdr:col>
      <xdr:colOff>288862</xdr:colOff>
      <xdr:row>0</xdr:row>
      <xdr:rowOff>93881</xdr:rowOff>
    </xdr:from>
    <xdr:to>
      <xdr:col>33</xdr:col>
      <xdr:colOff>56028</xdr:colOff>
      <xdr:row>39</xdr:row>
      <xdr:rowOff>56030</xdr:rowOff>
    </xdr:to>
    <xdr:sp macro="" textlink="">
      <xdr:nvSpPr>
        <xdr:cNvPr id="172" name="Rectangle: Rounded Corners 171">
          <a:extLst>
            <a:ext uri="{FF2B5EF4-FFF2-40B4-BE49-F238E27FC236}">
              <a16:creationId xmlns:a16="http://schemas.microsoft.com/office/drawing/2014/main" id="{D9BFD165-AB39-4500-AFC7-D1BC39552DCD}"/>
            </a:ext>
          </a:extLst>
        </xdr:cNvPr>
        <xdr:cNvSpPr/>
      </xdr:nvSpPr>
      <xdr:spPr>
        <a:xfrm>
          <a:off x="9337736" y="93881"/>
          <a:ext cx="4284880" cy="7298267"/>
        </a:xfrm>
        <a:prstGeom prst="roundRect">
          <a:avLst/>
        </a:prstGeom>
        <a:noFill/>
        <a:ln w="28575">
          <a:solidFill>
            <a:srgbClr val="00FF99"/>
          </a:solidFill>
        </a:ln>
        <a:effectLst>
          <a:glow rad="101600">
            <a:schemeClr val="accent4">
              <a:satMod val="175000"/>
              <a:alpha val="40000"/>
            </a:schemeClr>
          </a:glo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31</xdr:col>
      <xdr:colOff>532903</xdr:colOff>
      <xdr:row>23</xdr:row>
      <xdr:rowOff>11442</xdr:rowOff>
    </xdr:from>
    <xdr:ext cx="682313" cy="705174"/>
    <xdr:pic>
      <xdr:nvPicPr>
        <xdr:cNvPr id="173" name="Picture 172">
          <a:extLst>
            <a:ext uri="{FF2B5EF4-FFF2-40B4-BE49-F238E27FC236}">
              <a16:creationId xmlns:a16="http://schemas.microsoft.com/office/drawing/2014/main" id="{DB980062-88BD-4432-A3DC-9E90D3B2D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276668" y="4304540"/>
          <a:ext cx="682313" cy="705174"/>
        </a:xfrm>
        <a:prstGeom prst="rect">
          <a:avLst/>
        </a:prstGeom>
      </xdr:spPr>
    </xdr:pic>
    <xdr:clientData/>
  </xdr:oneCellAnchor>
  <xdr:twoCellAnchor>
    <xdr:from>
      <xdr:col>31</xdr:col>
      <xdr:colOff>574763</xdr:colOff>
      <xdr:row>21</xdr:row>
      <xdr:rowOff>140506</xdr:rowOff>
    </xdr:from>
    <xdr:to>
      <xdr:col>32</xdr:col>
      <xdr:colOff>338668</xdr:colOff>
      <xdr:row>23</xdr:row>
      <xdr:rowOff>48795</xdr:rowOff>
    </xdr:to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1E1825D8-1267-4FF3-BC2B-A32DB03611AE}"/>
            </a:ext>
          </a:extLst>
        </xdr:cNvPr>
        <xdr:cNvSpPr txBox="1"/>
      </xdr:nvSpPr>
      <xdr:spPr>
        <a:xfrm>
          <a:off x="12318528" y="4045133"/>
          <a:ext cx="675316" cy="296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>
              <a:solidFill>
                <a:schemeClr val="bg1"/>
              </a:solidFill>
              <a:latin typeface="Orbitron" panose="02000000000000000000" pitchFamily="2" charset="0"/>
            </a:rPr>
            <a:t>BANK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97448</xdr:colOff>
      <xdr:row>105</xdr:row>
      <xdr:rowOff>134119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BA6E6A-D07D-37D8-577E-7FF52C2C3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19048" cy="192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97448</xdr:colOff>
      <xdr:row>105</xdr:row>
      <xdr:rowOff>134119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0F189F-AB2B-8179-8167-C2632D9A9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19048" cy="192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74D0-5F61-4DC5-80BE-546CB2E21ABB}">
  <dimension ref="A1:AH58"/>
  <sheetViews>
    <sheetView showGridLines="0" tabSelected="1" zoomScale="85" zoomScaleNormal="85" workbookViewId="0">
      <selection activeCell="I24" sqref="I24"/>
    </sheetView>
  </sheetViews>
  <sheetFormatPr defaultColWidth="9.1171875" defaultRowHeight="14.35" x14ac:dyDescent="0.5"/>
  <cols>
    <col min="1" max="1" width="1.41015625" style="6" customWidth="1"/>
    <col min="2" max="2" width="1.87890625" style="13" customWidth="1"/>
    <col min="3" max="4" width="12.64453125" style="1" customWidth="1"/>
    <col min="5" max="7" width="2.703125" style="1" customWidth="1"/>
    <col min="8" max="9" width="12.64453125" style="1" customWidth="1"/>
    <col min="10" max="10" width="3.64453125" style="13" customWidth="1"/>
    <col min="11" max="12" width="12.64453125" style="1" customWidth="1"/>
    <col min="13" max="15" width="2.703125" style="1" customWidth="1"/>
    <col min="16" max="17" width="12.64453125" style="1" customWidth="1"/>
    <col min="18" max="18" width="3.64453125" style="13" customWidth="1"/>
    <col min="19" max="20" width="12.64453125" style="1" customWidth="1"/>
    <col min="21" max="23" width="2.703125" style="1" customWidth="1"/>
    <col min="24" max="25" width="12.64453125" style="1" customWidth="1"/>
    <col min="26" max="26" width="3.64453125" style="13" customWidth="1"/>
    <col min="27" max="28" width="12.64453125" style="1" customWidth="1"/>
    <col min="29" max="31" width="2.703125" style="1" customWidth="1"/>
    <col min="32" max="33" width="12.64453125" style="1" customWidth="1"/>
    <col min="34" max="34" width="4.64453125" style="13" customWidth="1"/>
    <col min="35" max="16384" width="9.1171875" style="1"/>
  </cols>
  <sheetData>
    <row r="1" spans="1:33" ht="17.45" customHeight="1" x14ac:dyDescent="0.5">
      <c r="A1" s="42"/>
    </row>
    <row r="2" spans="1:33" ht="14.7" customHeight="1" x14ac:dyDescent="0.5">
      <c r="A2" s="42">
        <v>0</v>
      </c>
      <c r="D2" s="23" t="s">
        <v>1</v>
      </c>
      <c r="E2" s="24"/>
      <c r="F2" s="24"/>
      <c r="G2" s="24"/>
      <c r="H2" s="24"/>
      <c r="L2" s="23" t="s">
        <v>1</v>
      </c>
      <c r="M2" s="24"/>
      <c r="N2" s="24"/>
      <c r="O2" s="24"/>
      <c r="P2" s="24"/>
      <c r="T2" s="23" t="s">
        <v>1</v>
      </c>
      <c r="U2" s="24"/>
      <c r="V2" s="24"/>
      <c r="W2" s="24"/>
      <c r="X2" s="24"/>
      <c r="AB2" s="23" t="s">
        <v>1</v>
      </c>
      <c r="AC2" s="24"/>
      <c r="AD2" s="24"/>
      <c r="AE2" s="24"/>
      <c r="AF2" s="24"/>
    </row>
    <row r="3" spans="1:33" ht="14.7" customHeight="1" thickBot="1" x14ac:dyDescent="0.55000000000000004">
      <c r="A3" s="42">
        <v>1</v>
      </c>
    </row>
    <row r="4" spans="1:33" ht="14.7" customHeight="1" thickTop="1" x14ac:dyDescent="0.5">
      <c r="A4" s="42">
        <v>2</v>
      </c>
      <c r="D4" s="25" t="str">
        <f>IF(E10&lt;=3,"HINT:  START WITH FOOD + BASE",IF(E10&lt;=5,"HINT: WAR TAKES TIME",IF(E10&lt;=7,"HINT: TEK CONVERTS SOURCE 2 FLEX",IF(E10&lt;=9,"HINT:WATCH THE CONVERTER","CONSIDER SHOPPING!"))))</f>
        <v>HINT:  START WITH FOOD + BASE</v>
      </c>
      <c r="E4" s="26"/>
      <c r="F4" s="26"/>
      <c r="G4" s="26"/>
      <c r="H4" s="27"/>
      <c r="L4" s="25" t="str">
        <f>IF(M10&lt;=3,"HINT:  START WITH FOOD + BASE",IF(M10&lt;=5,"HINT: WAR TAKES TIME",IF(M10&lt;=7,"HINT: TEK CONVERTS SOURCE 2 FLEX",IF(M10&lt;=9,"HINT:WATCH THE CONVERTER","CONSIDER SHOPPING!"))))</f>
        <v>HINT:  START WITH FOOD + BASE</v>
      </c>
      <c r="M4" s="26"/>
      <c r="N4" s="26"/>
      <c r="O4" s="26"/>
      <c r="P4" s="27"/>
      <c r="T4" s="25" t="str">
        <f>IF(U10&lt;=3,"HINT:  START WITH FOOD + BASE",IF(U10&lt;=5,"HINT: WAR TAKES TIME",IF(U10&lt;=7,"HINT: TEK CONVERTS SOURCE 2 FLEX",IF(U10&lt;=9,"HINT:WATCH THE CONVERTER","CONSIDER SHOPPING!"))))</f>
        <v>HINT:  START WITH FOOD + BASE</v>
      </c>
      <c r="U4" s="26"/>
      <c r="V4" s="26"/>
      <c r="W4" s="26"/>
      <c r="X4" s="27"/>
      <c r="AB4" s="25" t="str">
        <f>IF(AC10&lt;=3,"HINT:  START WITH FOOD + BASE",IF(AC10&lt;=5,"HINT: WAR TAKES TIME",IF(AC10&lt;=7,"HINT: TEK CONVERTS SOURCE 2 FLEX",IF(AC10&lt;=9,"HINT:WATCH THE CONVERTER","CONSIDER SHOPPING!"))))</f>
        <v>HINT:  START WITH FOOD + BASE</v>
      </c>
      <c r="AC4" s="26"/>
      <c r="AD4" s="26"/>
      <c r="AE4" s="26"/>
      <c r="AF4" s="27"/>
    </row>
    <row r="5" spans="1:33" ht="14.7" customHeight="1" x14ac:dyDescent="0.5">
      <c r="A5" s="42">
        <v>3</v>
      </c>
      <c r="D5" s="28"/>
      <c r="E5" s="29"/>
      <c r="F5" s="29"/>
      <c r="G5" s="29"/>
      <c r="H5" s="30"/>
      <c r="I5" s="5"/>
      <c r="L5" s="28"/>
      <c r="M5" s="29"/>
      <c r="N5" s="29"/>
      <c r="O5" s="29"/>
      <c r="P5" s="30"/>
      <c r="Q5" s="5"/>
      <c r="T5" s="28"/>
      <c r="U5" s="29"/>
      <c r="V5" s="29"/>
      <c r="W5" s="29"/>
      <c r="X5" s="30"/>
      <c r="Y5" s="5"/>
      <c r="AB5" s="28"/>
      <c r="AC5" s="29"/>
      <c r="AD5" s="29"/>
      <c r="AE5" s="29"/>
      <c r="AF5" s="30"/>
      <c r="AG5" s="5"/>
    </row>
    <row r="6" spans="1:33" ht="14.7" customHeight="1" thickBot="1" x14ac:dyDescent="0.55000000000000004">
      <c r="A6" s="42">
        <v>4</v>
      </c>
      <c r="D6" s="31"/>
      <c r="E6" s="32"/>
      <c r="F6" s="32"/>
      <c r="G6" s="32"/>
      <c r="H6" s="33"/>
      <c r="L6" s="31"/>
      <c r="M6" s="32"/>
      <c r="N6" s="32"/>
      <c r="O6" s="32"/>
      <c r="P6" s="33"/>
      <c r="T6" s="31"/>
      <c r="U6" s="32"/>
      <c r="V6" s="32"/>
      <c r="W6" s="32"/>
      <c r="X6" s="33"/>
      <c r="AB6" s="31"/>
      <c r="AC6" s="32"/>
      <c r="AD6" s="32"/>
      <c r="AE6" s="32"/>
      <c r="AF6" s="33"/>
    </row>
    <row r="7" spans="1:33" ht="14.7" customHeight="1" thickTop="1" x14ac:dyDescent="0.5">
      <c r="A7" s="42">
        <v>5</v>
      </c>
    </row>
    <row r="8" spans="1:33" ht="14.7" customHeight="1" thickBot="1" x14ac:dyDescent="0.55000000000000004">
      <c r="A8" s="42">
        <v>6</v>
      </c>
    </row>
    <row r="9" spans="1:33" ht="14.7" customHeight="1" thickTop="1" x14ac:dyDescent="0.5">
      <c r="A9" s="42">
        <v>7</v>
      </c>
      <c r="C9" s="34" t="str">
        <f>IF(C12&lt;2,"BONUS @ 2",IF(C12&lt;4,"BONUS @ 4",IF(C12&lt;6,"BONUS @ 6",IF(C12&lt;8,"BONUS @ 8",IF(C12&lt;10,"BONUS @ 10","SHOP?")))))</f>
        <v>BONUS @ 2</v>
      </c>
      <c r="I9" s="34" t="str">
        <f>IF(I12&lt;2,"BONUS @ 2",IF(I12&lt;4,"BONUS @ 4",IF(I12&lt;6,"BONUS @ 6",IF(I12&lt;8,"BONUS @ 8",IF(I12&lt;10,"BONUS @ 10","SHOP?")))))</f>
        <v>BONUS @ 2</v>
      </c>
      <c r="K9" s="34" t="str">
        <f>IF(K12&lt;2,"BONUS @ 2",IF(K12&lt;4,"BONUS @ 4",IF(K12&lt;6,"BONUS @ 6",IF(K12&lt;8,"BONUS @ 8",IF(K12&lt;10,"BONUS @ 10","SHOP?")))))</f>
        <v>BONUS @ 2</v>
      </c>
      <c r="Q9" s="34" t="str">
        <f>IF(Q12&lt;2,"BONUS @ 2",IF(Q12&lt;4,"BONUS @ 4",IF(Q12&lt;6,"BONUS @ 6",IF(Q12&lt;8,"BONUS @ 8",IF(Q12&lt;10,"BONUS @ 10","SHOP?")))))</f>
        <v>BONUS @ 2</v>
      </c>
      <c r="S9" s="34" t="str">
        <f>IF(S12&lt;2,"BONUS @ 2",IF(S12&lt;4,"BONUS @ 4",IF(S12&lt;6,"BONUS @ 6",IF(S12&lt;8,"BONUS @ 8",IF(S12&lt;10,"BONUS @ 10","SHOP?")))))</f>
        <v>BONUS @ 2</v>
      </c>
      <c r="Y9" s="34" t="str">
        <f>IF(Y12&lt;2,"BONUS @ 2",IF(Y12&lt;4,"BONUS @ 4",IF(Y12&lt;6,"BONUS @ 6",IF(Y12&lt;8,"BONUS @ 8",IF(Y12&lt;10,"BONUS @ 10","SHOP?")))))</f>
        <v>BONUS @ 2</v>
      </c>
      <c r="AA9" s="34" t="str">
        <f>IF(AA12&lt;2,"BONUS @ 2",IF(AA12&lt;4,"BONUS @ 4",IF(AA12&lt;6,"BONUS @ 6",IF(AA12&lt;8,"BONUS @ 8",IF(AA12&lt;10,"BONUS @ 10","SHOP?")))))</f>
        <v>BONUS @ 2</v>
      </c>
      <c r="AG9" s="34" t="str">
        <f>IF(AG12&lt;2,"BONUS @ 2",IF(AG12&lt;4,"BONUS @ 4",IF(AG12&lt;6,"BONUS @ 6",IF(AG12&lt;8,"BONUS @ 8",IF(AG12&lt;10,"BONUS @ 10","SHOP?")))))</f>
        <v>BONUS @ 2</v>
      </c>
    </row>
    <row r="10" spans="1:33" ht="14.7" customHeight="1" x14ac:dyDescent="0.5">
      <c r="A10" s="42">
        <v>8</v>
      </c>
      <c r="C10" s="35"/>
      <c r="D10" s="3">
        <f>IF(C12&gt;=10, 12, IF(C12=8&gt;=8, IF(C12&gt;=6,6,IF(C12&gt;=4,4,IF(C12&gt;=2,2,0)))))</f>
        <v>0</v>
      </c>
      <c r="E10" s="37">
        <f>SUM(C19,I12,I19,C12+E35, D22, I28)</f>
        <v>0</v>
      </c>
      <c r="F10" s="37"/>
      <c r="G10" s="37"/>
      <c r="H10" s="3">
        <f>IF(I12&gt;=10, 12, IF(I12=8&gt;=8, IF(I12&gt;=6,6,IF(I12&gt;=4,4,IF(I12&gt;=2,2,0)))))</f>
        <v>0</v>
      </c>
      <c r="I10" s="35"/>
      <c r="K10" s="35"/>
      <c r="L10" s="3">
        <f>IF(K12&gt;=10, 12, IF(K12=8&gt;=8, IF(K12&gt;=6,6,IF(K12&gt;=4,4,IF(K12&gt;=2,2,0)))))</f>
        <v>0</v>
      </c>
      <c r="M10" s="37">
        <f>SUM(K19,Q12,Q19,K12+M35, L22)</f>
        <v>0</v>
      </c>
      <c r="N10" s="37"/>
      <c r="O10" s="37"/>
      <c r="P10" s="3">
        <f>IF(Q12&gt;=10, 12, IF(Q12=8&gt;=8, IF(Q12&gt;=6,6,IF(Q12&gt;=4,4,IF(Q12&gt;=2,2,0)))))</f>
        <v>0</v>
      </c>
      <c r="Q10" s="35"/>
      <c r="S10" s="35"/>
      <c r="T10" s="3">
        <f>IF(S12&gt;=10, 12, IF(S12=8&gt;=8, IF(S12&gt;=6,6,IF(S12&gt;=4,4,IF(S12&gt;=2,2,0)))))</f>
        <v>0</v>
      </c>
      <c r="U10" s="37">
        <f>SUM(S19,Y12,Y19,S12+U35, T22)</f>
        <v>0</v>
      </c>
      <c r="V10" s="37"/>
      <c r="W10" s="37"/>
      <c r="X10" s="3">
        <f>IF(Y12&gt;=10, 12, IF(Y12=8&gt;=8, IF(Y12&gt;=6,6,IF(Y12&gt;=4,4,IF(Y12&gt;=2,2,0)))))</f>
        <v>0</v>
      </c>
      <c r="Y10" s="35"/>
      <c r="AA10" s="35"/>
      <c r="AB10" s="3">
        <f>IF(AA12&gt;=10, 12, IF(AA12=8&gt;=8, IF(AA12&gt;=6,6,IF(AA12&gt;=4,4,IF(AA12&gt;=2,2,0)))))</f>
        <v>0</v>
      </c>
      <c r="AC10" s="37">
        <f>SUM(AA19,AG12,AG19,AA12+AC35, AB22)</f>
        <v>0</v>
      </c>
      <c r="AD10" s="37"/>
      <c r="AE10" s="37"/>
      <c r="AF10" s="3">
        <f>IF(AG12&gt;=10, 12, IF(AG12=8&gt;=8, IF(AG12&gt;=6,6,IF(AG12&gt;=4,4,IF(AG12&gt;=2,2,0)))))</f>
        <v>0</v>
      </c>
      <c r="AG10" s="35"/>
    </row>
    <row r="11" spans="1:33" ht="14.7" customHeight="1" thickBot="1" x14ac:dyDescent="0.55000000000000004">
      <c r="A11" s="42">
        <v>9</v>
      </c>
      <c r="C11" s="36"/>
      <c r="E11" s="37"/>
      <c r="F11" s="37"/>
      <c r="G11" s="37"/>
      <c r="I11" s="36"/>
      <c r="K11" s="36"/>
      <c r="M11" s="37"/>
      <c r="N11" s="37"/>
      <c r="O11" s="37"/>
      <c r="Q11" s="36"/>
      <c r="S11" s="36"/>
      <c r="U11" s="37"/>
      <c r="V11" s="37"/>
      <c r="W11" s="37"/>
      <c r="Y11" s="36"/>
      <c r="AA11" s="36"/>
      <c r="AC11" s="37"/>
      <c r="AD11" s="37"/>
      <c r="AE11" s="37"/>
      <c r="AG11" s="36"/>
    </row>
    <row r="12" spans="1:33" ht="14.7" customHeight="1" thickTop="1" x14ac:dyDescent="0.5">
      <c r="A12" s="42">
        <v>10</v>
      </c>
      <c r="C12" s="4"/>
      <c r="E12" s="37"/>
      <c r="F12" s="37"/>
      <c r="G12" s="37"/>
      <c r="I12" s="4"/>
      <c r="K12" s="4"/>
      <c r="M12" s="37"/>
      <c r="N12" s="37"/>
      <c r="O12" s="37"/>
      <c r="Q12" s="4"/>
      <c r="S12" s="4"/>
      <c r="U12" s="37"/>
      <c r="V12" s="37"/>
      <c r="W12" s="37"/>
      <c r="Y12" s="4"/>
      <c r="AA12" s="4"/>
      <c r="AC12" s="37"/>
      <c r="AD12" s="37"/>
      <c r="AE12" s="37"/>
      <c r="AG12" s="4"/>
    </row>
    <row r="13" spans="1:33" ht="14.7" customHeight="1" x14ac:dyDescent="0.5">
      <c r="A13" s="42">
        <v>11</v>
      </c>
      <c r="C13" s="12"/>
      <c r="D13" s="12"/>
      <c r="H13" s="12"/>
      <c r="I13" s="12"/>
      <c r="K13" s="12"/>
      <c r="L13" s="12"/>
      <c r="P13" s="12"/>
      <c r="Q13" s="12"/>
      <c r="S13" s="12"/>
      <c r="T13" s="12"/>
      <c r="X13" s="12"/>
      <c r="Y13" s="12"/>
      <c r="AA13" s="12"/>
      <c r="AB13" s="12"/>
      <c r="AF13" s="12"/>
      <c r="AG13" s="12"/>
    </row>
    <row r="14" spans="1:33" ht="14.7" customHeight="1" x14ac:dyDescent="0.5">
      <c r="A14" s="42">
        <v>12</v>
      </c>
      <c r="C14" s="19"/>
      <c r="D14" s="19"/>
      <c r="K14" s="19"/>
      <c r="L14" s="19"/>
      <c r="S14" s="19"/>
      <c r="T14" s="19"/>
      <c r="AA14" s="19"/>
      <c r="AB14" s="19"/>
    </row>
    <row r="15" spans="1:33" ht="14.7" customHeight="1" thickBot="1" x14ac:dyDescent="0.55000000000000004">
      <c r="A15" s="42">
        <v>13</v>
      </c>
    </row>
    <row r="16" spans="1:33" ht="14.7" customHeight="1" thickTop="1" thickBot="1" x14ac:dyDescent="0.55000000000000004">
      <c r="A16" s="42">
        <v>14</v>
      </c>
      <c r="C16" s="34" t="str">
        <f>IF(E10&lt;5,"OFF LINE",IF(C19&lt;=3,"ON LINE", IF(C19&lt;=4,"TEAM?","2ND WAVE")))</f>
        <v>OFF LINE</v>
      </c>
      <c r="E16" s="7">
        <f>IF($E$24&gt;=1,1,0)</f>
        <v>1</v>
      </c>
      <c r="F16" s="7">
        <f>IF($E$24&gt;=2,1,0)</f>
        <v>1</v>
      </c>
      <c r="G16" s="7">
        <f>IF($E$24&gt;=3,1,0)</f>
        <v>1</v>
      </c>
      <c r="I16" s="34" t="str">
        <f>IF(E10&lt;=5,"OFF LINE","ON LINE")</f>
        <v>OFF LINE</v>
      </c>
      <c r="K16" s="34" t="str">
        <f>IF(M10&lt;5,"OFF LINE",IF(K19&lt;=3,"ON LINE", IF(K19&lt;=4,"TEAM?","2ND WAVE")))</f>
        <v>OFF LINE</v>
      </c>
      <c r="M16" s="7">
        <f>IF(M24&gt;=1,1,0)</f>
        <v>1</v>
      </c>
      <c r="N16" s="7">
        <f>IF(M24&gt;=2,1,0)</f>
        <v>1</v>
      </c>
      <c r="O16" s="7">
        <f>IF(M24&gt;=3,1,0)</f>
        <v>1</v>
      </c>
      <c r="Q16" s="34" t="str">
        <f>IF(M10&lt;=5,"OFF LINE","ON LINE")</f>
        <v>OFF LINE</v>
      </c>
      <c r="S16" s="34" t="str">
        <f>IF(U10&lt;5,"OFF LINE",IF(S19&lt;=3,"ON LINE", IF(S19&lt;=4,"TEAM?","2ND WAVE")))</f>
        <v>OFF LINE</v>
      </c>
      <c r="U16" s="7">
        <f>IF(U24&gt;=1,1,0)</f>
        <v>1</v>
      </c>
      <c r="V16" s="7">
        <f>IF(U24&gt;=2,1,0)</f>
        <v>1</v>
      </c>
      <c r="W16" s="7">
        <f>IF(U24&gt;=3,1,0)</f>
        <v>1</v>
      </c>
      <c r="Y16" s="34" t="str">
        <f>IF(U10&lt;=5,"OFF LINE","ON LINE")</f>
        <v>OFF LINE</v>
      </c>
      <c r="AA16" s="34" t="str">
        <f>IF(AC10&lt;5,"OFF LINE",IF(AA19&lt;=3,"ON LINE", IF(AA19&lt;=4,"TEAM?","2ND WAVE")))</f>
        <v>OFF LINE</v>
      </c>
      <c r="AC16" s="7">
        <f>IF(AC24&gt;=1,1,0)</f>
        <v>1</v>
      </c>
      <c r="AD16" s="7">
        <f>IF(AC24&gt;=2,1,0)</f>
        <v>1</v>
      </c>
      <c r="AE16" s="7">
        <f>IF(AC24&gt;=3,1,0)</f>
        <v>1</v>
      </c>
      <c r="AG16" s="34" t="str">
        <f>IF(AC10&lt;=5,"OFF LINE","ON LINE")</f>
        <v>OFF LINE</v>
      </c>
    </row>
    <row r="17" spans="1:33" ht="14.7" customHeight="1" thickTop="1" thickBot="1" x14ac:dyDescent="0.55000000000000004">
      <c r="A17" s="42">
        <v>15</v>
      </c>
      <c r="C17" s="35"/>
      <c r="E17" s="7">
        <f>IF($E$24&gt;=4,1,0)</f>
        <v>1</v>
      </c>
      <c r="F17" s="7">
        <f>IF($E$24&gt;=5,1,0)</f>
        <v>1</v>
      </c>
      <c r="G17" s="7">
        <f>IF($E$24&gt;=6,1,0)</f>
        <v>1</v>
      </c>
      <c r="H17" s="3">
        <f>IF(I19&gt;=8,10,IF(I19&gt;=6,6,IF(I19&gt;=4,4,IF(I19&gt;=2,2,0))))</f>
        <v>0</v>
      </c>
      <c r="I17" s="35"/>
      <c r="K17" s="35"/>
      <c r="M17" s="7">
        <f>IF(M24&gt;=4,1,0)</f>
        <v>1</v>
      </c>
      <c r="N17" s="7">
        <f>IF(M24&gt;=5,1,0)</f>
        <v>1</v>
      </c>
      <c r="O17" s="7">
        <f>IF(M24&gt;=6,1,0)</f>
        <v>1</v>
      </c>
      <c r="P17" s="3">
        <f>IF(Q19&gt;=8,10,IF(Q19&gt;=6,6,IF(Q19&gt;=4,4,IF(Q19&gt;=2,2,0))))</f>
        <v>0</v>
      </c>
      <c r="Q17" s="35"/>
      <c r="S17" s="35"/>
      <c r="U17" s="7">
        <f>IF(U24&gt;=4,1,0)</f>
        <v>1</v>
      </c>
      <c r="V17" s="7">
        <f>IF(U24&gt;=5,1,0)</f>
        <v>1</v>
      </c>
      <c r="W17" s="7">
        <f>IF(U24&gt;=6,1,0)</f>
        <v>1</v>
      </c>
      <c r="X17" s="3">
        <f>IF(Y19&gt;=8,10,IF(Y19&gt;=6,6,IF(Y19&gt;=4,4,IF(Y19&gt;=2,2,0))))</f>
        <v>0</v>
      </c>
      <c r="Y17" s="35"/>
      <c r="AA17" s="35"/>
      <c r="AC17" s="7">
        <f>IF(AC24&gt;=4,1,0)</f>
        <v>1</v>
      </c>
      <c r="AD17" s="7">
        <f>IF(AC24&gt;=5,1,0)</f>
        <v>1</v>
      </c>
      <c r="AE17" s="7">
        <f>IF(AC24&gt;=6,1,0)</f>
        <v>1</v>
      </c>
      <c r="AF17" s="3">
        <f>IF(AG19&gt;=8,10,IF(AG19&gt;=6,6,IF(AG19&gt;=4,4,IF(AG19&gt;=2,2,0))))</f>
        <v>0</v>
      </c>
      <c r="AG17" s="35"/>
    </row>
    <row r="18" spans="1:33" ht="14.7" customHeight="1" thickTop="1" thickBot="1" x14ac:dyDescent="0.55000000000000004">
      <c r="A18" s="42">
        <v>16</v>
      </c>
      <c r="C18" s="36"/>
      <c r="E18" s="7">
        <f>IF($E$24&gt;=7,1,0)</f>
        <v>1</v>
      </c>
      <c r="F18" s="7">
        <f>IF($E$24&gt;=8,1,0)</f>
        <v>1</v>
      </c>
      <c r="G18" s="7">
        <f>IF($E$24&gt;=9,1,0)</f>
        <v>1</v>
      </c>
      <c r="I18" s="36"/>
      <c r="K18" s="36"/>
      <c r="M18" s="7">
        <f>IF(M24&gt;=7,1,0)</f>
        <v>1</v>
      </c>
      <c r="N18" s="7">
        <f>IF(M24&gt;=8,1,0)</f>
        <v>1</v>
      </c>
      <c r="O18" s="7">
        <f>IF(M24&gt;=9,1,0)</f>
        <v>1</v>
      </c>
      <c r="Q18" s="36"/>
      <c r="S18" s="36"/>
      <c r="U18" s="7">
        <f>IF(U24&gt;=7,1,0)</f>
        <v>1</v>
      </c>
      <c r="V18" s="7">
        <f>IF(U24&gt;=8,1,0)</f>
        <v>1</v>
      </c>
      <c r="W18" s="7">
        <f>IF(U24&gt;=9,1,0)</f>
        <v>1</v>
      </c>
      <c r="Y18" s="36"/>
      <c r="AA18" s="36"/>
      <c r="AC18" s="7">
        <f>IF(AC24&gt;=7,1,0)</f>
        <v>1</v>
      </c>
      <c r="AD18" s="7">
        <f>IF(AC24&gt;=8,1,0)</f>
        <v>1</v>
      </c>
      <c r="AE18" s="7">
        <f>IF(AC24&gt;=9,1,0)</f>
        <v>1</v>
      </c>
      <c r="AG18" s="36"/>
    </row>
    <row r="19" spans="1:33" ht="14.7" customHeight="1" thickTop="1" thickBot="1" x14ac:dyDescent="0.55000000000000004">
      <c r="A19" s="42">
        <v>17</v>
      </c>
      <c r="C19" s="4"/>
      <c r="E19" s="7">
        <f>IF($E$24&gt;=10,1,0)</f>
        <v>1</v>
      </c>
      <c r="F19" s="7">
        <f>IF($E$24&gt;=11,1,0)</f>
        <v>0</v>
      </c>
      <c r="G19" s="7">
        <f>IF($E$24&gt;=12,1,0)</f>
        <v>0</v>
      </c>
      <c r="I19" s="4"/>
      <c r="K19" s="4"/>
      <c r="M19" s="7">
        <f>IF(M24&gt;=10,1,0)</f>
        <v>1</v>
      </c>
      <c r="N19" s="7">
        <f>IF(M24&gt;=11,1,0)</f>
        <v>0</v>
      </c>
      <c r="O19" s="7">
        <f>IF(M24&gt;=12,1,0)</f>
        <v>0</v>
      </c>
      <c r="Q19" s="4"/>
      <c r="S19" s="4"/>
      <c r="U19" s="7">
        <f>IF(U24&gt;=10,1,0)</f>
        <v>1</v>
      </c>
      <c r="V19" s="7">
        <f>IF(U24&gt;=11,1,0)</f>
        <v>0</v>
      </c>
      <c r="W19" s="7">
        <f>IF(U24&gt;=12,1,0)</f>
        <v>0</v>
      </c>
      <c r="Y19" s="4"/>
      <c r="AA19" s="4"/>
      <c r="AC19" s="7">
        <f>IF(AC24&gt;=10,1,0)</f>
        <v>1</v>
      </c>
      <c r="AD19" s="7">
        <f>IF(AC24&gt;=11,1,0)</f>
        <v>0</v>
      </c>
      <c r="AE19" s="7">
        <f>IF(AC24&gt;=12,1,0)</f>
        <v>0</v>
      </c>
      <c r="AG19" s="4"/>
    </row>
    <row r="20" spans="1:33" ht="14.7" customHeight="1" thickTop="1" thickBot="1" x14ac:dyDescent="0.55000000000000004">
      <c r="A20" s="42">
        <v>18</v>
      </c>
      <c r="B20" s="14"/>
      <c r="C20" s="12" t="s">
        <v>0</v>
      </c>
      <c r="D20" s="12" t="s">
        <v>2</v>
      </c>
      <c r="E20" s="7">
        <f>IF($E$24&gt;=13,1,0)</f>
        <v>0</v>
      </c>
      <c r="F20" s="7">
        <f>IF($E$24&gt;=14,1,0)</f>
        <v>0</v>
      </c>
      <c r="G20" s="7">
        <f>IF($E$24&gt;=15,1,0)</f>
        <v>0</v>
      </c>
      <c r="H20" s="12"/>
      <c r="I20" s="12"/>
      <c r="K20" s="12" t="s">
        <v>0</v>
      </c>
      <c r="L20" s="12" t="s">
        <v>2</v>
      </c>
      <c r="M20" s="7">
        <f>IF(M24&gt;=13,1,0)</f>
        <v>0</v>
      </c>
      <c r="N20" s="7">
        <f>IF(M24&gt;=14,1,0)</f>
        <v>0</v>
      </c>
      <c r="O20" s="7">
        <f>IF(M24&gt;=15,1,0)</f>
        <v>0</v>
      </c>
      <c r="P20" s="12"/>
      <c r="Q20" s="12"/>
      <c r="S20" s="12" t="s">
        <v>0</v>
      </c>
      <c r="T20" s="12" t="s">
        <v>2</v>
      </c>
      <c r="U20" s="7">
        <f>IF(U24&gt;=13,1,0)</f>
        <v>0</v>
      </c>
      <c r="V20" s="7">
        <f>IF(U24&gt;=14,1,0)</f>
        <v>0</v>
      </c>
      <c r="W20" s="7">
        <f>IF(U24&gt;=15,1,0)</f>
        <v>0</v>
      </c>
      <c r="X20" s="12"/>
      <c r="Y20" s="12"/>
      <c r="AA20" s="12" t="s">
        <v>0</v>
      </c>
      <c r="AB20" s="12" t="s">
        <v>2</v>
      </c>
      <c r="AC20" s="7">
        <f>IF(AC24&gt;=13,1,0)</f>
        <v>0</v>
      </c>
      <c r="AD20" s="7">
        <f>IF(AC24&gt;=14,1,0)</f>
        <v>0</v>
      </c>
      <c r="AE20" s="7">
        <f>IF(AC24&gt;=15,1,0)</f>
        <v>0</v>
      </c>
      <c r="AF20" s="12"/>
      <c r="AG20" s="12"/>
    </row>
    <row r="21" spans="1:33" ht="14.7" customHeight="1" thickTop="1" thickBot="1" x14ac:dyDescent="0.55000000000000004">
      <c r="A21" s="42">
        <v>19</v>
      </c>
      <c r="B21" s="14"/>
      <c r="C21" s="3"/>
      <c r="D21" s="3"/>
      <c r="E21" s="7">
        <f>IF($E$24&gt;=16,1,0)</f>
        <v>0</v>
      </c>
      <c r="F21" s="7">
        <f>IF($E$24&gt;=17,1,0)</f>
        <v>0</v>
      </c>
      <c r="G21" s="7">
        <f>IF($E$24&gt;=18,1,0)</f>
        <v>0</v>
      </c>
      <c r="I21" s="5"/>
      <c r="K21" s="3"/>
      <c r="L21" s="3"/>
      <c r="M21" s="7">
        <f>IF(M24&gt;=16,1,0)</f>
        <v>0</v>
      </c>
      <c r="N21" s="7">
        <f>IF(M24&gt;=17,1,0)</f>
        <v>0</v>
      </c>
      <c r="O21" s="7">
        <f>IF(M24&gt;=18,1,0)</f>
        <v>0</v>
      </c>
      <c r="Q21" s="5"/>
      <c r="S21" s="3"/>
      <c r="T21" s="3"/>
      <c r="U21" s="7">
        <f>IF(U24&gt;=16,1,0)</f>
        <v>0</v>
      </c>
      <c r="V21" s="7">
        <f>IF(U24&gt;=17,1,0)</f>
        <v>0</v>
      </c>
      <c r="W21" s="7">
        <f>IF(U24&gt;=18,1,0)</f>
        <v>0</v>
      </c>
      <c r="Y21" s="5"/>
      <c r="AA21" s="3"/>
      <c r="AB21" s="3"/>
      <c r="AC21" s="7">
        <f>IF(AC24&gt;=16,1,0)</f>
        <v>0</v>
      </c>
      <c r="AD21" s="7">
        <f>IF(AC24&gt;=17,1,0)</f>
        <v>0</v>
      </c>
      <c r="AE21" s="7">
        <f>IF(AC24&gt;=18,1,0)</f>
        <v>0</v>
      </c>
      <c r="AG21" s="5"/>
    </row>
    <row r="22" spans="1:33" ht="14.7" customHeight="1" thickTop="1" thickBot="1" x14ac:dyDescent="0.55000000000000004">
      <c r="A22" s="42"/>
      <c r="B22" s="14"/>
      <c r="C22" s="3">
        <v>1</v>
      </c>
      <c r="D22" s="42">
        <f>IF(D21=6,1,IF(D21=7,2, IF(D21=8,3,IF(D21=9,4,IF(D21=10,5,0)))))</f>
        <v>0</v>
      </c>
      <c r="E22" s="11"/>
      <c r="F22" s="7"/>
      <c r="G22" s="7"/>
      <c r="I22" s="5"/>
      <c r="K22" s="3"/>
      <c r="L22" s="42">
        <f>IF(L21=6,1,IF(L21=7,2, IF(L21=8,3,IF(L21=9,4,IF(L21=10,5,0)))))</f>
        <v>0</v>
      </c>
      <c r="M22" s="11"/>
      <c r="N22" s="7"/>
      <c r="O22" s="7"/>
      <c r="Q22" s="5"/>
      <c r="S22" s="3"/>
      <c r="T22" s="42">
        <f>IF(T21=6,1,IF(T21=7,2, IF(T21=8,3,IF(T21=9,4,IF(T21=10,5,0)))))</f>
        <v>0</v>
      </c>
      <c r="U22" s="11"/>
      <c r="V22" s="7"/>
      <c r="W22" s="7"/>
      <c r="Y22" s="5"/>
      <c r="AA22" s="3"/>
      <c r="AB22" s="42">
        <f>IF(AB21=6,1,IF(AB21=7,2, IF(AB21=8,3,IF(AB21=9,4,IF(AB21=10,5,0)))))</f>
        <v>0</v>
      </c>
      <c r="AC22" s="11"/>
      <c r="AD22" s="7"/>
      <c r="AE22" s="7"/>
      <c r="AG22" s="5"/>
    </row>
    <row r="23" spans="1:33" ht="16" customHeight="1" thickTop="1" thickBot="1" x14ac:dyDescent="0.55000000000000004">
      <c r="A23" s="42">
        <v>20</v>
      </c>
      <c r="B23" s="14"/>
      <c r="C23" s="38" t="str">
        <f>IF(C19&gt;=3,"LAUNCH READY","")</f>
        <v/>
      </c>
      <c r="D23" s="38"/>
      <c r="E23" s="11">
        <f>IF($E$24&gt;=19,1,0)</f>
        <v>0</v>
      </c>
      <c r="F23" s="7">
        <f>IF($E$24&gt;=20,1,0)</f>
        <v>0</v>
      </c>
      <c r="G23" s="7">
        <f>IF($E$24&gt;=21,1,0)</f>
        <v>0</v>
      </c>
      <c r="K23" s="38" t="str">
        <f>IF(K19&gt;=3,"LAUNCH READY","")</f>
        <v/>
      </c>
      <c r="L23" s="38"/>
      <c r="M23" s="11">
        <f>IF($E$24&gt;=19,1,0)</f>
        <v>0</v>
      </c>
      <c r="N23" s="7">
        <f>IF($E$24&gt;=20,1,0)</f>
        <v>0</v>
      </c>
      <c r="O23" s="7">
        <f>IF($E$24&gt;=21,1,0)</f>
        <v>0</v>
      </c>
      <c r="S23" s="38" t="str">
        <f>IF(S19&gt;=3,"LAUNCH READY","")</f>
        <v/>
      </c>
      <c r="T23" s="38"/>
      <c r="U23" s="11">
        <f>IF($E$24&gt;=19,1,0)</f>
        <v>0</v>
      </c>
      <c r="V23" s="7">
        <f>IF($E$24&gt;=20,1,0)</f>
        <v>0</v>
      </c>
      <c r="W23" s="7">
        <f>IF($E$24&gt;=21,1,0)</f>
        <v>0</v>
      </c>
      <c r="AA23" s="38" t="str">
        <f>IF(AA19&gt;=3,"LAUNCH READY","")</f>
        <v/>
      </c>
      <c r="AB23" s="38"/>
      <c r="AC23" s="11">
        <f>IF($E$24&gt;=19,1,0)</f>
        <v>0</v>
      </c>
      <c r="AD23" s="7">
        <f>IF($E$24&gt;=20,1,0)</f>
        <v>0</v>
      </c>
      <c r="AE23" s="7">
        <f>IF($E$24&gt;=21,1,0)</f>
        <v>0</v>
      </c>
    </row>
    <row r="24" spans="1:33" ht="14.7" customHeight="1" thickTop="1" thickBot="1" x14ac:dyDescent="0.55000000000000004">
      <c r="A24" s="42">
        <v>21</v>
      </c>
      <c r="B24" s="14"/>
      <c r="C24" s="20" t="str">
        <f>IF(D21&gt;=1,"LAUNCHED",IF(C19&gt;=1,"ARMED",IF(D21=11,"DISARMED","")))</f>
        <v/>
      </c>
      <c r="D24" s="20" t="str">
        <f>IF(D21&gt;=6,"LAUNCHED",IF(C19&gt;=5,"ARMED",""))</f>
        <v/>
      </c>
      <c r="E24" s="46">
        <f>(G39+D21+H17+D10+H10)-(C12+E35+C21+C19+I12+I19+H28)</f>
        <v>10</v>
      </c>
      <c r="F24" s="46"/>
      <c r="G24" s="46"/>
      <c r="K24" s="20" t="str">
        <f>IF(L21&gt;=1,"LAUNCHED",IF(K19&gt;=1,"ARMED",IF(L21=11,"DISARMED","")))</f>
        <v/>
      </c>
      <c r="L24" s="20" t="str">
        <f>IF(L21&gt;=6,"LAUNCHED",IF(K19&gt;=5,"ARMED",""))</f>
        <v/>
      </c>
      <c r="M24" s="46">
        <f>(O39+L21+P17+L10+P10)-(K12+M35+K21+K19+Q12+Q19+P28)</f>
        <v>10</v>
      </c>
      <c r="N24" s="46"/>
      <c r="O24" s="46"/>
      <c r="S24" s="20" t="str">
        <f>IF(T21&gt;=1,"LAUNCHED",IF(S19&gt;=1,"ARMED",IF(T21=11,"DISARMED","")))</f>
        <v/>
      </c>
      <c r="T24" s="20" t="str">
        <f>IF(T21&gt;=6,"LAUNCHED",IF(S19&gt;=5,"ARMED",""))</f>
        <v/>
      </c>
      <c r="U24" s="46">
        <f>(W39+T21+X17+T10+X10)-(S12+U35+S21+S19+Y12+Y19+X28)</f>
        <v>10</v>
      </c>
      <c r="V24" s="46"/>
      <c r="W24" s="46"/>
      <c r="AA24" s="20" t="str">
        <f>IF(AB21&gt;=1,"LAUNCHED",IF(AA19&gt;=1,"ARMED",IF(AB21=11,"DISARMED","")))</f>
        <v/>
      </c>
      <c r="AB24" s="20" t="str">
        <f>IF(AB21&gt;=6,"LAUNCHED",IF(AA19&gt;=5,"ARMED",""))</f>
        <v/>
      </c>
      <c r="AC24" s="46">
        <f>(AE39+AB21+AF17+AB10+AF10)-(AA12+AC35+AA21+AA19+AG12+AG19+AF28)</f>
        <v>10</v>
      </c>
      <c r="AD24" s="46"/>
      <c r="AE24" s="46"/>
    </row>
    <row r="25" spans="1:33" ht="14.35" customHeight="1" thickTop="1" thickBot="1" x14ac:dyDescent="0.55000000000000004">
      <c r="A25" s="42">
        <v>22</v>
      </c>
      <c r="B25" s="14"/>
      <c r="C25" s="20" t="str">
        <f>IF(D21&gt;=2,"LAUNCHED",IF(C19&gt;=2,"ARMED",""))</f>
        <v/>
      </c>
      <c r="D25" s="20" t="str">
        <f>IF(D21&gt;=7,"LAUNCHED",IF(C19&gt;=6,"ARMED",""))</f>
        <v/>
      </c>
      <c r="E25" s="46"/>
      <c r="F25" s="46"/>
      <c r="G25" s="46"/>
      <c r="K25" s="20" t="str">
        <f>IF(L21&gt;=2,"LAUNCHED",IF(K19&gt;=2,"ARMED",""))</f>
        <v/>
      </c>
      <c r="L25" s="20" t="str">
        <f>IF(L21&gt;=7,"LAUNCHED",IF(K19&gt;=6,"ARMED",""))</f>
        <v/>
      </c>
      <c r="M25" s="46"/>
      <c r="N25" s="46"/>
      <c r="O25" s="46"/>
      <c r="S25" s="20" t="str">
        <f>IF(T21&gt;=2,"LAUNCHED",IF(S19&gt;=2,"ARMED",""))</f>
        <v/>
      </c>
      <c r="T25" s="20" t="str">
        <f>IF(T21&gt;=7,"LAUNCHED",IF(S19&gt;=6,"ARMED",""))</f>
        <v/>
      </c>
      <c r="U25" s="46"/>
      <c r="V25" s="46"/>
      <c r="W25" s="46"/>
      <c r="AA25" s="20" t="str">
        <f>IF(AB21&gt;=2,"LAUNCHED",IF(AA19&gt;=2,"ARMED",""))</f>
        <v/>
      </c>
      <c r="AB25" s="20" t="str">
        <f>IF(AB21&gt;=7,"LAUNCHED",IF(AA19&gt;=6,"ARMED",""))</f>
        <v/>
      </c>
      <c r="AC25" s="46"/>
      <c r="AD25" s="46"/>
      <c r="AE25" s="46"/>
    </row>
    <row r="26" spans="1:33" ht="14.35" customHeight="1" thickTop="1" thickBot="1" x14ac:dyDescent="0.55000000000000004">
      <c r="A26" s="42">
        <v>23</v>
      </c>
      <c r="B26" s="14"/>
      <c r="C26" s="20" t="str">
        <f>IF(D21&gt;=3,"LAUNCHED",IF(C19&gt;=3,"ARMED",""))</f>
        <v/>
      </c>
      <c r="D26" s="20" t="str">
        <f>IF(D21&gt;=8,"LAUNCHED",IF(C19&gt;=7,"ARMED",""))</f>
        <v/>
      </c>
      <c r="E26" s="46"/>
      <c r="F26" s="46"/>
      <c r="G26" s="46"/>
      <c r="K26" s="20" t="str">
        <f>IF(L21&gt;=3,"LAUNCHED",IF(K19&gt;=3,"ARMED",""))</f>
        <v/>
      </c>
      <c r="L26" s="20" t="str">
        <f>IF(L21&gt;=8,"LAUNCHED",IF(K19&gt;=7,"ARMED",""))</f>
        <v/>
      </c>
      <c r="M26" s="46"/>
      <c r="N26" s="46"/>
      <c r="O26" s="46"/>
      <c r="S26" s="20" t="str">
        <f>IF(T21&gt;=3,"LAUNCHED",IF(S19&gt;=3,"ARMED",""))</f>
        <v/>
      </c>
      <c r="T26" s="20" t="str">
        <f>IF(T21&gt;=8,"LAUNCHED",IF(S19&gt;=7,"ARMED",""))</f>
        <v/>
      </c>
      <c r="U26" s="46"/>
      <c r="V26" s="46"/>
      <c r="W26" s="46"/>
      <c r="AA26" s="20" t="str">
        <f>IF(AB21&gt;=3,"LAUNCHED",IF(AA19&gt;=3,"ARMED",""))</f>
        <v/>
      </c>
      <c r="AB26" s="20" t="str">
        <f>IF(AB21&gt;=8,"LAUNCHED",IF(AA19&gt;=7,"ARMED",""))</f>
        <v/>
      </c>
      <c r="AC26" s="46"/>
      <c r="AD26" s="46"/>
      <c r="AE26" s="46"/>
    </row>
    <row r="27" spans="1:33" ht="15" thickTop="1" thickBot="1" x14ac:dyDescent="0.55000000000000004">
      <c r="A27" s="42">
        <v>24</v>
      </c>
      <c r="B27" s="14"/>
      <c r="C27" s="20" t="str">
        <f>IF(D21&gt;=4,"LAUNCHED",IF(C19&gt;=4,"ARMED",""))</f>
        <v/>
      </c>
      <c r="D27" s="20" t="str">
        <f>IF(D21&gt;=9,"LAUNCHED",IF(C19&gt;=7,"ARMED",""))</f>
        <v/>
      </c>
      <c r="I27" s="21" t="s">
        <v>7</v>
      </c>
      <c r="K27" s="20" t="str">
        <f>IF(L21&gt;=4,"LAUNCHED",IF(K19&gt;=4,"ARMED",""))</f>
        <v/>
      </c>
      <c r="L27" s="20" t="str">
        <f>IF(L21&gt;=9,"LAUNCHED",IF(K19&gt;=7,"ARMED",""))</f>
        <v/>
      </c>
      <c r="S27" s="20" t="str">
        <f>IF(T21&gt;=4,"LAUNCHED",IF(S19&gt;=4,"ARMED",""))</f>
        <v/>
      </c>
      <c r="T27" s="20" t="str">
        <f>IF(T21&gt;=9,"LAUNCHED",IF(S19&gt;=7,"ARMED",""))</f>
        <v/>
      </c>
      <c r="AA27" s="20" t="str">
        <f>IF(AB21&gt;=4,"LAUNCHED",IF(AA19&gt;=4,"ARMED",""))</f>
        <v/>
      </c>
      <c r="AB27" s="20" t="str">
        <f>IF(AB21&gt;=9,"LAUNCHED",IF(AA19&gt;=7,"ARMED",""))</f>
        <v/>
      </c>
    </row>
    <row r="28" spans="1:33" ht="15.75" customHeight="1" thickTop="1" thickBot="1" x14ac:dyDescent="0.55000000000000004">
      <c r="A28" s="42">
        <v>25</v>
      </c>
      <c r="B28" s="14"/>
      <c r="C28" s="20" t="str">
        <f>IF(D21&gt;=5,"LAUNCHED",IF(C19&gt;=4,"ARMED",""))</f>
        <v/>
      </c>
      <c r="D28" s="20" t="str">
        <f>IF(D21&gt;=10,"LAUNCHED",IF(C19&gt;=7,"ARMED",""))</f>
        <v/>
      </c>
      <c r="H28" s="47"/>
      <c r="I28" s="3"/>
      <c r="K28" s="20" t="str">
        <f>IF(L21&gt;=5,"LAUNCHED",IF(K19&gt;=4,"ARMED",""))</f>
        <v/>
      </c>
      <c r="L28" s="20" t="str">
        <f>IF(L21&gt;=10,"LAUNCHED",IF(K19&gt;=7,"ARMED",""))</f>
        <v/>
      </c>
      <c r="P28" s="47"/>
      <c r="S28" s="20" t="str">
        <f>IF(T21&gt;=5,"LAUNCHED",IF(S19&gt;=4,"ARMED",""))</f>
        <v/>
      </c>
      <c r="T28" s="20" t="str">
        <f>IF(T21&gt;=10,"LAUNCHED",IF(S19&gt;=7,"ARMED",""))</f>
        <v/>
      </c>
      <c r="X28" s="47"/>
      <c r="AA28" s="20" t="str">
        <f>IF(AB21&gt;=5,"LAUNCHED",IF(AA19&gt;=4,"ARMED",""))</f>
        <v/>
      </c>
      <c r="AB28" s="20" t="str">
        <f>IF(AB21&gt;=10,"LAUNCHED",IF(AA19&gt;=7,"ARMED",""))</f>
        <v/>
      </c>
      <c r="AF28" s="47"/>
    </row>
    <row r="29" spans="1:33" ht="15.75" customHeight="1" thickTop="1" x14ac:dyDescent="0.5">
      <c r="A29" s="42"/>
      <c r="B29" s="14"/>
      <c r="C29" s="21" t="s">
        <v>4</v>
      </c>
      <c r="D29" s="21" t="s">
        <v>5</v>
      </c>
      <c r="K29" s="21" t="s">
        <v>4</v>
      </c>
      <c r="L29" s="21" t="s">
        <v>5</v>
      </c>
      <c r="S29" s="21" t="s">
        <v>4</v>
      </c>
      <c r="T29" s="21" t="s">
        <v>5</v>
      </c>
      <c r="AA29" s="21" t="s">
        <v>4</v>
      </c>
      <c r="AB29" s="21" t="s">
        <v>5</v>
      </c>
    </row>
    <row r="30" spans="1:33" ht="15.75" customHeight="1" x14ac:dyDescent="0.5">
      <c r="A30" s="42">
        <v>26</v>
      </c>
    </row>
    <row r="31" spans="1:33" x14ac:dyDescent="0.5">
      <c r="A31" s="42">
        <v>27</v>
      </c>
    </row>
    <row r="32" spans="1:33" ht="15.75" customHeight="1" x14ac:dyDescent="0.5">
      <c r="A32" s="42">
        <v>28</v>
      </c>
      <c r="C32" s="39" t="str">
        <f>IF(C12+I12&gt;=15,"5:",IF(C12+I12&gt;=12,"4:",IF(C12+I12&gt;=9,"3:",IF(C12+I12&gt;=7,"2:","1:"))))</f>
        <v>1:</v>
      </c>
      <c r="E32" s="17"/>
      <c r="F32" s="17"/>
      <c r="G32" s="17"/>
      <c r="I32" s="40" t="s">
        <v>3</v>
      </c>
      <c r="K32" s="39" t="str">
        <f>IF(K12+Q12&gt;=15,"5:",IF(K12+Q12&gt;=12,"4:",IF(K12+Q12&gt;=9,"3:",IF(K12+Q12&gt;=7,"2:","1:"))))</f>
        <v>1:</v>
      </c>
      <c r="M32" s="17"/>
      <c r="N32" s="17"/>
      <c r="O32" s="17"/>
      <c r="Q32" s="40" t="s">
        <v>3</v>
      </c>
      <c r="S32" s="39" t="str">
        <f>IF(S12+Y12&gt;=15,"5:",IF(S12+Y12&gt;=12,"4:",IF(S12+Y12&gt;=9,"3:",IF(S12+Y12&gt;=7,"2:","1:"))))</f>
        <v>1:</v>
      </c>
      <c r="U32" s="17"/>
      <c r="V32" s="17"/>
      <c r="W32" s="17"/>
      <c r="Y32" s="40" t="s">
        <v>3</v>
      </c>
      <c r="AA32" s="39" t="str">
        <f>IF(AA12+AG12&gt;=15,"5:",IF(AA12+AG12&gt;=12,"4:",IF(AA12+AG12&gt;=9,"3:",IF(AA12+AG12&gt;=7,"2:","1:"))))</f>
        <v>1:</v>
      </c>
      <c r="AC32" s="17"/>
      <c r="AD32" s="17"/>
      <c r="AE32" s="17"/>
      <c r="AG32" s="40" t="s">
        <v>3</v>
      </c>
    </row>
    <row r="33" spans="1:34" ht="15" customHeight="1" x14ac:dyDescent="0.5">
      <c r="A33" s="42">
        <v>29</v>
      </c>
      <c r="C33" s="39"/>
      <c r="E33" s="17"/>
      <c r="F33" s="17"/>
      <c r="G33" s="17"/>
      <c r="H33" s="3"/>
      <c r="I33" s="41"/>
      <c r="K33" s="39"/>
      <c r="M33" s="17"/>
      <c r="N33" s="17"/>
      <c r="O33" s="17"/>
      <c r="P33" s="3"/>
      <c r="Q33" s="41"/>
      <c r="S33" s="39"/>
      <c r="U33" s="17"/>
      <c r="V33" s="17"/>
      <c r="W33" s="17"/>
      <c r="X33" s="3"/>
      <c r="Y33" s="41"/>
      <c r="AA33" s="39"/>
      <c r="AC33" s="17"/>
      <c r="AD33" s="17"/>
      <c r="AE33" s="17"/>
      <c r="AF33" s="3"/>
      <c r="AG33" s="41"/>
    </row>
    <row r="34" spans="1:34" ht="14.35" customHeight="1" x14ac:dyDescent="0.5">
      <c r="A34" s="42">
        <v>30</v>
      </c>
      <c r="C34" s="39"/>
      <c r="E34" s="17"/>
      <c r="F34" s="17"/>
      <c r="G34" s="17"/>
      <c r="I34" s="41"/>
      <c r="K34" s="39"/>
      <c r="M34" s="17"/>
      <c r="N34" s="17"/>
      <c r="O34" s="17"/>
      <c r="Q34" s="41"/>
      <c r="S34" s="39"/>
      <c r="U34" s="17"/>
      <c r="V34" s="17"/>
      <c r="W34" s="17"/>
      <c r="Y34" s="41"/>
      <c r="AA34" s="39"/>
      <c r="AC34" s="17"/>
      <c r="AD34" s="17"/>
      <c r="AE34" s="17"/>
      <c r="AG34" s="41"/>
    </row>
    <row r="35" spans="1:34" x14ac:dyDescent="0.5">
      <c r="A35" s="42">
        <v>31</v>
      </c>
      <c r="C35" s="2"/>
      <c r="E35" s="6">
        <f>SUM(E32:G34)</f>
        <v>0</v>
      </c>
      <c r="F35" s="2"/>
      <c r="G35" s="2"/>
      <c r="K35" s="2"/>
      <c r="M35" s="6">
        <f>SUM(M32:O34)</f>
        <v>0</v>
      </c>
      <c r="N35" s="2"/>
      <c r="O35" s="2"/>
      <c r="S35" s="2"/>
      <c r="U35" s="6">
        <f>SUM(U32:W34)</f>
        <v>0</v>
      </c>
      <c r="V35" s="2"/>
      <c r="W35" s="2"/>
      <c r="AA35" s="2"/>
      <c r="AC35" s="6">
        <f>SUM(AC32:AE34)</f>
        <v>0</v>
      </c>
      <c r="AD35" s="2"/>
      <c r="AE35" s="2"/>
    </row>
    <row r="36" spans="1:34" ht="15.7" thickBot="1" x14ac:dyDescent="0.55000000000000004">
      <c r="A36" s="42">
        <v>32</v>
      </c>
      <c r="C36" s="10"/>
      <c r="D36" s="22" t="str">
        <f>IF(E10+I19&gt;=20,"ONLINE!","OFFLINE")</f>
        <v>OFFLINE</v>
      </c>
      <c r="E36" s="22"/>
      <c r="F36" s="22"/>
      <c r="G36" s="22"/>
      <c r="H36" s="22"/>
      <c r="K36" s="10"/>
      <c r="L36" s="22" t="str">
        <f>IF(M10+Q19&gt;=20,"ONLINE!","OFFLINE")</f>
        <v>OFFLINE</v>
      </c>
      <c r="M36" s="22"/>
      <c r="N36" s="22"/>
      <c r="O36" s="22"/>
      <c r="P36" s="22"/>
      <c r="S36" s="10"/>
      <c r="T36" s="22" t="str">
        <f>IF(U10+Y19&gt;=20,"ONLINE!","OFFLINE")</f>
        <v>OFFLINE</v>
      </c>
      <c r="U36" s="22"/>
      <c r="V36" s="22"/>
      <c r="W36" s="22"/>
      <c r="X36" s="22"/>
      <c r="AA36" s="10"/>
      <c r="AB36" s="22" t="str">
        <f>IF(AC10+AG19&gt;=20,"ONLINE!","OFFLINE")</f>
        <v>OFFLINE</v>
      </c>
      <c r="AC36" s="22"/>
      <c r="AD36" s="22"/>
      <c r="AE36" s="22"/>
      <c r="AF36" s="22"/>
    </row>
    <row r="37" spans="1:34" ht="15" thickTop="1" thickBot="1" x14ac:dyDescent="0.55000000000000004">
      <c r="A37" s="42"/>
      <c r="C37" s="9"/>
      <c r="D37" s="2"/>
      <c r="E37" s="2"/>
      <c r="F37" s="2"/>
      <c r="G37" s="2"/>
      <c r="H37" s="2"/>
      <c r="K37" s="9"/>
      <c r="L37" s="2"/>
      <c r="M37" s="2"/>
      <c r="N37" s="2"/>
      <c r="O37" s="2"/>
      <c r="P37" s="2"/>
      <c r="S37" s="9"/>
      <c r="T37" s="2"/>
      <c r="U37" s="2"/>
      <c r="V37" s="2"/>
      <c r="W37" s="2"/>
      <c r="X37" s="2"/>
      <c r="AA37" s="9"/>
      <c r="AB37" s="2"/>
      <c r="AC37" s="2"/>
      <c r="AD37" s="2"/>
      <c r="AE37" s="2"/>
      <c r="AF37" s="2"/>
    </row>
    <row r="38" spans="1:34" ht="15" thickTop="1" thickBot="1" x14ac:dyDescent="0.55000000000000004">
      <c r="A38" s="42">
        <v>-10</v>
      </c>
      <c r="C38" s="8"/>
      <c r="D38" s="2"/>
      <c r="E38" s="2"/>
      <c r="F38" s="2"/>
      <c r="G38" s="2"/>
      <c r="H38" s="2"/>
      <c r="K38" s="8"/>
      <c r="L38" s="2"/>
      <c r="M38" s="2"/>
      <c r="N38" s="2"/>
      <c r="O38" s="2"/>
      <c r="P38" s="2"/>
      <c r="S38" s="8"/>
      <c r="T38" s="2"/>
      <c r="U38" s="2"/>
      <c r="V38" s="2"/>
      <c r="W38" s="2"/>
      <c r="X38" s="2"/>
      <c r="AA38" s="8"/>
      <c r="AB38" s="2"/>
      <c r="AC38" s="2"/>
      <c r="AD38" s="2"/>
      <c r="AE38" s="2"/>
      <c r="AF38" s="2"/>
    </row>
    <row r="39" spans="1:34" ht="14.7" thickTop="1" x14ac:dyDescent="0.5">
      <c r="A39" s="42">
        <v>-9</v>
      </c>
      <c r="D39" s="2"/>
      <c r="E39" s="2"/>
      <c r="F39" s="2"/>
      <c r="G39" s="16">
        <v>10</v>
      </c>
      <c r="H39" s="2"/>
      <c r="L39" s="2"/>
      <c r="M39" s="2"/>
      <c r="N39" s="2"/>
      <c r="O39" s="16">
        <v>10</v>
      </c>
      <c r="P39" s="2"/>
      <c r="T39" s="2"/>
      <c r="U39" s="2"/>
      <c r="V39" s="2"/>
      <c r="W39" s="16">
        <v>10</v>
      </c>
      <c r="X39" s="2"/>
      <c r="AB39" s="2"/>
      <c r="AC39" s="2"/>
      <c r="AD39" s="2"/>
      <c r="AE39" s="16">
        <v>10</v>
      </c>
      <c r="AF39" s="2"/>
    </row>
    <row r="40" spans="1:34" x14ac:dyDescent="0.5">
      <c r="A40" s="42">
        <v>-8</v>
      </c>
    </row>
    <row r="41" spans="1:34" s="13" customFormat="1" x14ac:dyDescent="0.5">
      <c r="A41" s="43">
        <v>-7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</row>
    <row r="42" spans="1:34" s="13" customFormat="1" x14ac:dyDescent="0.5">
      <c r="A42" s="43">
        <v>-6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</row>
    <row r="43" spans="1:34" s="13" customFormat="1" x14ac:dyDescent="0.5">
      <c r="A43" s="43">
        <v>-5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</row>
    <row r="44" spans="1:34" s="13" customFormat="1" x14ac:dyDescent="0.5">
      <c r="A44" s="43">
        <v>-4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</row>
    <row r="45" spans="1:34" s="13" customFormat="1" x14ac:dyDescent="0.5">
      <c r="A45" s="43">
        <v>-3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</row>
    <row r="46" spans="1:34" s="13" customFormat="1" x14ac:dyDescent="0.5">
      <c r="A46" s="44">
        <v>-2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</row>
    <row r="47" spans="1:34" s="13" customFormat="1" x14ac:dyDescent="0.5">
      <c r="A47" s="44">
        <v>-1</v>
      </c>
      <c r="B47" s="15"/>
      <c r="D47" s="15"/>
      <c r="E47" s="14"/>
      <c r="F47" s="14"/>
      <c r="G47" s="18"/>
      <c r="H47" s="18"/>
      <c r="I47" s="15"/>
    </row>
    <row r="48" spans="1:34" s="13" customFormat="1" x14ac:dyDescent="0.5">
      <c r="A48" s="43">
        <v>0</v>
      </c>
      <c r="B48" s="15"/>
      <c r="D48" s="15"/>
      <c r="E48" s="14"/>
      <c r="F48" s="14"/>
      <c r="G48" s="18"/>
      <c r="H48" s="18"/>
      <c r="I48" s="15"/>
    </row>
    <row r="49" spans="1:10" s="13" customFormat="1" x14ac:dyDescent="0.5">
      <c r="A49" s="45">
        <v>1</v>
      </c>
      <c r="B49" s="15"/>
      <c r="D49" s="15"/>
      <c r="E49" s="14"/>
      <c r="F49" s="14"/>
      <c r="G49" s="18"/>
      <c r="H49" s="18"/>
    </row>
    <row r="50" spans="1:10" s="13" customFormat="1" x14ac:dyDescent="0.5">
      <c r="A50" s="45">
        <v>2</v>
      </c>
    </row>
    <row r="51" spans="1:10" s="13" customFormat="1" x14ac:dyDescent="0.5">
      <c r="A51" s="45">
        <v>3</v>
      </c>
      <c r="B51" s="15"/>
      <c r="G51" s="15"/>
      <c r="H51" s="14"/>
    </row>
    <row r="52" spans="1:10" s="13" customFormat="1" x14ac:dyDescent="0.5">
      <c r="A52" s="45">
        <v>4</v>
      </c>
      <c r="B52" s="15"/>
      <c r="G52" s="15"/>
      <c r="H52" s="14"/>
      <c r="J52" s="15"/>
    </row>
    <row r="53" spans="1:10" s="13" customFormat="1" x14ac:dyDescent="0.5">
      <c r="A53" s="45">
        <v>5</v>
      </c>
      <c r="B53" s="15"/>
      <c r="G53" s="15"/>
      <c r="H53" s="14"/>
      <c r="J53" s="15"/>
    </row>
    <row r="54" spans="1:10" s="13" customFormat="1" x14ac:dyDescent="0.5">
      <c r="A54" s="45">
        <v>6</v>
      </c>
      <c r="G54" s="15"/>
      <c r="H54" s="14"/>
    </row>
    <row r="55" spans="1:10" s="13" customFormat="1" x14ac:dyDescent="0.5">
      <c r="A55" s="45">
        <v>7</v>
      </c>
      <c r="G55" s="15"/>
      <c r="H55" s="14"/>
    </row>
    <row r="56" spans="1:10" s="13" customFormat="1" x14ac:dyDescent="0.5">
      <c r="A56" s="45">
        <v>8</v>
      </c>
      <c r="G56" s="15"/>
      <c r="H56" s="14"/>
    </row>
    <row r="57" spans="1:10" s="13" customFormat="1" x14ac:dyDescent="0.5">
      <c r="A57" s="45">
        <v>9</v>
      </c>
      <c r="G57" s="15"/>
      <c r="H57" s="14"/>
    </row>
    <row r="58" spans="1:10" s="13" customFormat="1" x14ac:dyDescent="0.5">
      <c r="A58" s="45">
        <v>10</v>
      </c>
      <c r="G58" s="15"/>
      <c r="H58" s="14"/>
    </row>
  </sheetData>
  <mergeCells count="48">
    <mergeCell ref="C32:C34"/>
    <mergeCell ref="I32:I34"/>
    <mergeCell ref="Q32:Q34"/>
    <mergeCell ref="Y32:Y34"/>
    <mergeCell ref="AG32:AG34"/>
    <mergeCell ref="K32:K34"/>
    <mergeCell ref="S32:S34"/>
    <mergeCell ref="AA32:AA34"/>
    <mergeCell ref="T2:X2"/>
    <mergeCell ref="T4:X6"/>
    <mergeCell ref="D2:H2"/>
    <mergeCell ref="C23:D23"/>
    <mergeCell ref="D4:H6"/>
    <mergeCell ref="E10:G12"/>
    <mergeCell ref="C16:C18"/>
    <mergeCell ref="I9:I11"/>
    <mergeCell ref="C9:C11"/>
    <mergeCell ref="I16:I18"/>
    <mergeCell ref="S9:S11"/>
    <mergeCell ref="S16:S18"/>
    <mergeCell ref="D36:H36"/>
    <mergeCell ref="L2:P2"/>
    <mergeCell ref="L4:P6"/>
    <mergeCell ref="K9:K11"/>
    <mergeCell ref="Q9:Q11"/>
    <mergeCell ref="M10:O12"/>
    <mergeCell ref="K16:K18"/>
    <mergeCell ref="Q16:Q18"/>
    <mergeCell ref="K23:L23"/>
    <mergeCell ref="M24:O26"/>
    <mergeCell ref="L36:P36"/>
    <mergeCell ref="E24:G26"/>
    <mergeCell ref="T36:X36"/>
    <mergeCell ref="AB2:AF2"/>
    <mergeCell ref="AB4:AF6"/>
    <mergeCell ref="AA9:AA11"/>
    <mergeCell ref="AG9:AG11"/>
    <mergeCell ref="AC10:AE12"/>
    <mergeCell ref="AA16:AA18"/>
    <mergeCell ref="AG16:AG18"/>
    <mergeCell ref="AA23:AB23"/>
    <mergeCell ref="AC24:AE26"/>
    <mergeCell ref="AB36:AF36"/>
    <mergeCell ref="Y9:Y11"/>
    <mergeCell ref="U10:W12"/>
    <mergeCell ref="Y16:Y18"/>
    <mergeCell ref="S23:T23"/>
    <mergeCell ref="U24:W26"/>
  </mergeCells>
  <conditionalFormatting sqref="E16:G23">
    <cfRule type="cellIs" dxfId="15" priority="19" operator="equal">
      <formula>0</formula>
    </cfRule>
    <cfRule type="cellIs" dxfId="14" priority="20" operator="equal">
      <formula>1</formula>
    </cfRule>
  </conditionalFormatting>
  <conditionalFormatting sqref="M16:O23">
    <cfRule type="cellIs" dxfId="5" priority="5" operator="equal">
      <formula>0</formula>
    </cfRule>
    <cfRule type="cellIs" dxfId="4" priority="6" operator="equal">
      <formula>1</formula>
    </cfRule>
  </conditionalFormatting>
  <conditionalFormatting sqref="U16:W23">
    <cfRule type="cellIs" dxfId="3" priority="3" operator="equal">
      <formula>0</formula>
    </cfRule>
    <cfRule type="cellIs" dxfId="2" priority="4" operator="equal">
      <formula>1</formula>
    </cfRule>
  </conditionalFormatting>
  <conditionalFormatting sqref="AC16:AE23">
    <cfRule type="cellIs" dxfId="1" priority="1" operator="equal">
      <formula>0</formula>
    </cfRule>
    <cfRule type="cellIs" dxfId="0" priority="2" operator="equal">
      <formula>1</formula>
    </cfRule>
  </conditionalFormatting>
  <dataValidations count="5">
    <dataValidation type="list" allowBlank="1" showInputMessage="1" showErrorMessage="1" sqref="I19 C12 C19 I12 Q19 K12 K19 Q12 Y19 S12 S19 Y12 AG19 AA12 AA19 AG12" xr:uid="{77346BD7-FDFB-417E-859F-0BEEB995C134}">
      <formula1>$A$1:$A$51</formula1>
    </dataValidation>
    <dataValidation type="list" showInputMessage="1" showErrorMessage="1" sqref="C22 K22 S22 AA22 I28" xr:uid="{058805A5-1C8A-485E-BBF3-031EEE2655BB}">
      <formula1>$A$37:$A$58</formula1>
    </dataValidation>
    <dataValidation type="list" showInputMessage="1" showErrorMessage="1" sqref="E32:G34 M32:O34 U32:W34 AC32:AE34" xr:uid="{EAA90186-1FA8-4CF1-9E15-E072A746C66C}">
      <formula1>$A$1:$A$7</formula1>
    </dataValidation>
    <dataValidation type="list" allowBlank="1" showInputMessage="1" showErrorMessage="1" sqref="H28 C14:D14 P28 K14:L14 X28 S14:T14 AF28 AA14:AB14" xr:uid="{73342E61-6219-4C07-9536-44C8447DDD9F}">
      <formula1>$A$1:$A$17</formula1>
    </dataValidation>
    <dataValidation type="list" showInputMessage="1" showErrorMessage="1" sqref="C21:D21 K21:L21 S21:T21 AA21:AB21" xr:uid="{2602BAE9-A101-48DE-9A81-B5DA5FD5F7E1}">
      <formula1>$A$1:$A$12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9E62F-9A1C-4F36-856E-77D52923CDF2}">
  <dimension ref="A1"/>
  <sheetViews>
    <sheetView topLeftCell="A69" workbookViewId="0">
      <selection sqref="A1:XFD1048576"/>
    </sheetView>
  </sheetViews>
  <sheetFormatPr defaultRowHeight="14.35" x14ac:dyDescent="0.5"/>
  <cols>
    <col min="1" max="16384" width="8.9375" style="1"/>
  </cols>
  <sheetData>
    <row r="1" spans="1:1" x14ac:dyDescent="0.5">
      <c r="A1" s="1" t="s">
        <v>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6E09-8329-43C8-8448-425F395193AE}">
  <dimension ref="A1"/>
  <sheetViews>
    <sheetView topLeftCell="A34" workbookViewId="0">
      <selection activeCell="O5" sqref="O5"/>
    </sheetView>
  </sheetViews>
  <sheetFormatPr defaultRowHeight="14.35" x14ac:dyDescent="0.5"/>
  <cols>
    <col min="1" max="16384" width="8.937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Gameboard</vt:lpstr>
      <vt:lpstr>The Order</vt:lpstr>
      <vt:lpstr>STOREx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Stuke</dc:creator>
  <cp:lastModifiedBy>Stuke, Kurt B.</cp:lastModifiedBy>
  <dcterms:created xsi:type="dcterms:W3CDTF">2022-11-09T23:16:49Z</dcterms:created>
  <dcterms:modified xsi:type="dcterms:W3CDTF">2023-11-05T17:09:38Z</dcterms:modified>
</cp:coreProperties>
</file>